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proračun limit" sheetId="1" r:id="rId1"/>
  </sheets>
  <definedNames>
    <definedName name="_xlnm.Print_Area" localSheetId="0">'proračun limit'!$A$1:$I$363</definedName>
  </definedNames>
  <calcPr fullCalcOnLoad="1"/>
</workbook>
</file>

<file path=xl/sharedStrings.xml><?xml version="1.0" encoding="utf-8"?>
<sst xmlns="http://schemas.openxmlformats.org/spreadsheetml/2006/main" count="303" uniqueCount="149">
  <si>
    <t>Rashodi za zaposlene</t>
  </si>
  <si>
    <t>Doprinosi za zdravstveno osiguranje</t>
  </si>
  <si>
    <t>Doprinosi za zapošljavanje</t>
  </si>
  <si>
    <t>Materijalni rashodi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</si>
  <si>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</si>
  <si>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</si>
  <si>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</si>
  <si>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</si>
  <si>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</si>
  <si>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</si>
  <si>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</si>
  <si>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Intelektualne i osobne usluge</t>
  </si>
  <si>
    <t>Računalne usluge</t>
  </si>
  <si>
    <t>Ostali nespomenuti rashodi poslovanja</t>
  </si>
  <si>
    <t>Reprezentacija</t>
  </si>
  <si>
    <t>Financijski rashodi</t>
  </si>
  <si>
    <t>Bankarske usluge i usluge platnog prometa</t>
  </si>
  <si>
    <t>Ostali rashodi za zaposlene</t>
  </si>
  <si>
    <t>Zajmovi</t>
  </si>
  <si>
    <t>Ukupno</t>
  </si>
  <si>
    <t>NAZIV RAČUNA</t>
  </si>
  <si>
    <t>Plaće za redovan rad</t>
  </si>
  <si>
    <t>R 020 VLADA REPUBLIKE HRVATSKE</t>
  </si>
  <si>
    <t>SVEUKUPNO</t>
  </si>
  <si>
    <t>Ostale usluge</t>
  </si>
  <si>
    <t>Zakupnine i najamnine</t>
  </si>
  <si>
    <t>Članarine</t>
  </si>
  <si>
    <t>Naknade za rad predstvaničkih i izvršnih tijela, povjerenstava i sl.</t>
  </si>
  <si>
    <t>Tekuće donacije u novcu</t>
  </si>
  <si>
    <t>Donacije i ostali rashodi</t>
  </si>
  <si>
    <t>Rashodi za nabavu proizvedene dugotrajne imovine</t>
  </si>
  <si>
    <t>Uredska oprema i namještaj</t>
  </si>
  <si>
    <t>Plaće za prekovremeni rad</t>
  </si>
  <si>
    <t>UKUPNO A 509 014</t>
  </si>
  <si>
    <t>Licence</t>
  </si>
  <si>
    <t>Rashodi za nabavu neproizvedene imovine</t>
  </si>
  <si>
    <t>Komunikacijska oprema</t>
  </si>
  <si>
    <t>Sitan inventar i auto gume</t>
  </si>
  <si>
    <t>Materijal i dijelovi za tekuće i investicijsko održavanje</t>
  </si>
  <si>
    <t>Zatezne kamate</t>
  </si>
  <si>
    <t>Zdravstvene i veterinarske usluge</t>
  </si>
  <si>
    <t>Izvori financiranja</t>
  </si>
  <si>
    <t>Intelektualne usluge</t>
  </si>
  <si>
    <t>Tekuće donacije u novcu- IZVOR 51</t>
  </si>
  <si>
    <t>Tekuće donacije u novcu- IZVOR 12</t>
  </si>
  <si>
    <t>Članarine - izvor 12</t>
  </si>
  <si>
    <t>Glava 10 URED VLADE REPUBLIKE HRVATSKE ZA UDRUGE</t>
  </si>
  <si>
    <t>Naknade troškova osobama izvan radnog odnosa</t>
  </si>
  <si>
    <t>PROCJENA 2014.</t>
  </si>
  <si>
    <t>1.</t>
  </si>
  <si>
    <t>2.</t>
  </si>
  <si>
    <t>3.</t>
  </si>
  <si>
    <t>4.</t>
  </si>
  <si>
    <t>5.</t>
  </si>
  <si>
    <t>6.</t>
  </si>
  <si>
    <t>7.</t>
  </si>
  <si>
    <t>A509000 ADMINISTRACIJA I UPRAVLJANJE</t>
  </si>
  <si>
    <t>UKUPNO A509000</t>
  </si>
  <si>
    <t>A509025  INFORMIRANJE I IZDAVAČKA DJELATNOST UREDA ZA UDRUGE</t>
  </si>
  <si>
    <t>UKUPNO A509025</t>
  </si>
  <si>
    <t>UKUPNO A509030</t>
  </si>
  <si>
    <t>A509042 PROVEDBA NACIONALNOG PROGRAMA SUZBIJANJA KORUPCIJE</t>
  </si>
  <si>
    <t>UKUPNO A509042</t>
  </si>
  <si>
    <t>K509020  INFORMATIZACIJA UREDA ZA UDRUGE</t>
  </si>
  <si>
    <t>UKUPNO K509020</t>
  </si>
  <si>
    <t>A509014  NACIONALNA ZAKLADA ZA RAZVOJ CIVILNOGA DRUŠTVA - UDRUGE ZA RAZVOJ ZAJEDNICE - IGRE NA SREĆU     -   IZVOR 41</t>
  </si>
  <si>
    <t>A509024  PROVEDBA NACIONALNE STRATEGIJE STVARANJA POTICAJNOG OKRUŽENJA ZA RAZVOJ CIVILNOG DRUŠTVA</t>
  </si>
  <si>
    <t>UKUPNO A509024</t>
  </si>
  <si>
    <t>UKUPNO A509036</t>
  </si>
  <si>
    <t>UKUPNO A509043</t>
  </si>
  <si>
    <t>UKUPNO A509044</t>
  </si>
  <si>
    <t>UKUPNO A509045</t>
  </si>
  <si>
    <t>UKUPNO A509047</t>
  </si>
  <si>
    <t>UKUPNO A509048</t>
  </si>
  <si>
    <t>UKUPNO A509050</t>
  </si>
  <si>
    <t>UKUPNO A509049</t>
  </si>
  <si>
    <t>A509030  SAVJET ZA RAZVOJ CIVILNOG DRUŠTVA</t>
  </si>
  <si>
    <t>A509036 PHARE 2006 - PROGRAMI ZAJEDNICE - EUROPA ZA GRAĐANE    -     IZVOR 51</t>
  </si>
  <si>
    <t>A509043 PROVEDBA PROGRAMA ZAJEDNICE - EUROPA ZA GRAĐANE</t>
  </si>
  <si>
    <t>A509044 KONTAKT TOČKA ZA PROGRAM  EUROPA ZA GRAĐANE (EU-ECP)  -   IZVOR 52</t>
  </si>
  <si>
    <t xml:space="preserve">A509045 IPA 2008 - JAČANJE KAPACITETA SEKTORA CIVILNOG DRUŠTVA ZA PRAĆENJE PRIMJENE EUROPSKE PRAVNE STEČEVINE </t>
  </si>
  <si>
    <t>A509047 IPA 2009 - JAČANJE ODRŽIVOSTI I RAZVOJ ORGANIZACIJA CIVILNOG DRUŠTVA (OCD-A) KAO PRO-AKTIVNIH DRUŠTVENIH DIONIKA PRI PROVEDBI PRAVNE STEČEVINE EU</t>
  </si>
  <si>
    <t>A509048 IPA 2010 - JAČANJE RAZVOJA ORGANIZACIJA CIVILNOG DRUŠTVA (OCD-A) U PODRUČJU JAVNOG ZAGOVARANJA I PRUŽANJA SOCIJALNIH USLUGA</t>
  </si>
  <si>
    <t>A509049 ESF JAČANJE ULOGE ORGANIZACIJA CIVILNOG DRUŠTVA ZA SOCIO-EKONOMSKI RAST I DEMOKRATSKI RAZVOJ</t>
  </si>
  <si>
    <t>A509050   IPA I 2009 FFP RAC - JAČANJE KAPACITETA UREDA ZA UDRUGE VLADE RH U BORBI PROTIV KORUPCIJE</t>
  </si>
  <si>
    <t>Kapitalne donacije - IZVOR 51</t>
  </si>
  <si>
    <t>Kapitalne donacije - IZVOR 12</t>
  </si>
  <si>
    <t>A509051 SUFINANCIRANJE EU PROJEKATA ORGANIZACIJAMA CIVILNOG DRUŠTVA -   IZVOR 41</t>
  </si>
  <si>
    <t>UKUPNO A509051</t>
  </si>
  <si>
    <t>Pomoći EU  - IZVOR 51</t>
  </si>
  <si>
    <t>Ostale pomoći - IZVOR 52</t>
  </si>
  <si>
    <t>Igre na sreću - IZVOR 41</t>
  </si>
  <si>
    <t>%</t>
  </si>
  <si>
    <t>UKUPNO A</t>
  </si>
  <si>
    <t>PLAN 2012.</t>
  </si>
  <si>
    <t>PLAN 2013.</t>
  </si>
  <si>
    <t>PROCJENA 2015.</t>
  </si>
  <si>
    <t>Kapitalne donacije - izvor 51</t>
  </si>
  <si>
    <t>Kapitalne donacije - izvor 12</t>
  </si>
  <si>
    <t>A509052   IPA 2011 - AKTIVNO CIVILNO DRUŠTVO ZA ODRŽIVOST POLITIČKIH REFORMI NAKON PRISTUPANJA RH U EU</t>
  </si>
  <si>
    <t>UKUPNO A509052</t>
  </si>
  <si>
    <t>A509053   IPA IV 2012-2013 JAČANJE ULOGE CIVILNOG DRUŠTVA ZA SOCIO-EKONOMSKI RAST I DEMOKRATSKI RAZVOJ</t>
  </si>
  <si>
    <t>UKUPNO A509053</t>
  </si>
  <si>
    <t>A     IPA 2012-2013 ORGANIZACIJE CIVILNOG DRUŠTVA - MEHANIZAM UNUTARNJE KONTROLE ZA OSIGURAVANJE STANDARDA EU</t>
  </si>
  <si>
    <t>A    ESF TEHNIČKA POMOĆ OPERATIVNOG PROGRAMA RAZVOJ LJUDSKIH POTENCIJALA - URED ZA UDRUGE</t>
  </si>
  <si>
    <t>Plaće za redovan rad - 54</t>
  </si>
  <si>
    <t>Plaće za redovan rad - 12</t>
  </si>
  <si>
    <t>Plaće za prekovremeni rad - 54</t>
  </si>
  <si>
    <t>Plaće za prekovremeni rad - 12</t>
  </si>
  <si>
    <t>Ostali rashodi za zaposlene - 54</t>
  </si>
  <si>
    <t>Ostali rashodi za zaposlene - 12</t>
  </si>
  <si>
    <t>Doprinosi za zdravstveno osiguranje - 54</t>
  </si>
  <si>
    <t>Doprinosi za zdravstveno osiguranje - 12</t>
  </si>
  <si>
    <t>Doprinosi za zapošljavanje - 54</t>
  </si>
  <si>
    <t>Doprinosi za zapošljavanje - 12</t>
  </si>
  <si>
    <t>Službena putovanja - 54</t>
  </si>
  <si>
    <t>Službena putovanja - 12</t>
  </si>
  <si>
    <t>Usluge promidžbe i informiranja - 54</t>
  </si>
  <si>
    <t>Usluge promidžbe i informiranja - 12</t>
  </si>
  <si>
    <t>Intelektualne i osobne usluge - 54</t>
  </si>
  <si>
    <t>Intelektualne i osobne usluge - 12</t>
  </si>
  <si>
    <t>Ostale usluge - 54</t>
  </si>
  <si>
    <t>Ostale usluge - 12</t>
  </si>
  <si>
    <t>Reprezentacija - 54</t>
  </si>
  <si>
    <t>Reprezentacija - 12</t>
  </si>
  <si>
    <t>A    ESF TEHNIČKA POMOĆ OPERATIVNOG PROGRAMA RAZVOJ LJUDSKIH POTENCIJALA - NACIONALNA ZAKLADA</t>
  </si>
  <si>
    <t>Zakupnine i najamnine - 54</t>
  </si>
  <si>
    <t>Zakupnine i najamnine - 12</t>
  </si>
  <si>
    <t>A    IPA IV IZRAVNA DODJELA BESPOVRATNIH SREDSTAVA - URED ZA UDRUGE</t>
  </si>
  <si>
    <t>A    IPA IV IZRAVNA DODJELA BESPOVRATNIH SREDSTAVA - NACIONALNA ZAKLADA</t>
  </si>
  <si>
    <t>IZVOR 54</t>
  </si>
  <si>
    <t>Državni proračun - 11</t>
  </si>
  <si>
    <t>Državni proračun - 12</t>
  </si>
  <si>
    <t>ukupno 12</t>
  </si>
  <si>
    <t>ukupno 54</t>
  </si>
  <si>
    <t>Tekuće donacije u novcu- IZVOR 54</t>
  </si>
  <si>
    <t>ovo nije u zbroju nego samo konto 3811</t>
  </si>
  <si>
    <t>ukupno 11 i 12</t>
  </si>
  <si>
    <t>IZVOR 11 I 12</t>
  </si>
  <si>
    <t>IZVOR 41</t>
  </si>
  <si>
    <t>IZVOR 51</t>
  </si>
  <si>
    <t>IZVOR 52</t>
  </si>
  <si>
    <t>UKUPNO</t>
  </si>
  <si>
    <t>A      IPA IV 2012-2013 - POTPORA RAZVOJU ODRŽIVE MREŽE ZA POMOĆ KORISNICIMA</t>
  </si>
  <si>
    <t>Tekuće donacije u novcu - izvor 12</t>
  </si>
  <si>
    <t>A      ESF 2013 - POTPORA RAZVOJU ODRŽIVE MREŽE ZA POMOĆ KORISNICIMA</t>
  </si>
  <si>
    <t>A509062 MEĐUNARODNA RAZVOJNA SURADNJA - POTPORA RAZVOJU CIVILNOG DRUŠTVA</t>
  </si>
  <si>
    <t>UKUPNO A509062</t>
  </si>
  <si>
    <t>ovo žuto na osnovnoj aktivnosti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</si>
</sst>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</numFmts>
  <fonts count="42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4" fillId="33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2"/>
  <sheetViews>
    <sheetView tabSelected="1" zoomScalePageLayoutView="0" workbookViewId="0" topLeftCell="A39">
      <selection activeCell="A57" sqref="A57:IV355"/>
    </sheetView>
  </sheetViews>
  <sheetFormatPr defaultColWidth="9.00390625" defaultRowHeight="15.75"/>
  <cols>
    <col min="1" max="1" width="10.625" style="0" customWidth="1"/>
    <col min="2" max="2" width="52.25390625" style="0" customWidth="1"/>
    <col min="3" max="3" width="17.375" style="0" customWidth="1"/>
    <col min="4" max="4" width="14.75390625" style="29" customWidth="1"/>
    <col min="5" max="5" width="7.875" style="29" customWidth="1"/>
    <col min="6" max="6" width="15.125" style="29" customWidth="1"/>
    <col min="7" max="7" width="8.125" style="29" customWidth="1"/>
    <col min="8" max="8" width="14.875" style="29" customWidth="1"/>
    <col min="9" max="9" width="9.75390625" style="29" customWidth="1"/>
  </cols>
  <sheetData>
    <row r="1" spans="1:9" s="1" customFormat="1" ht="24.75" customHeight="1">
      <c r="A1" s="41" t="s">
        <v>22</v>
      </c>
      <c r="B1" s="41"/>
      <c r="C1" s="30"/>
      <c r="D1" s="25" t="s">
        <v>137</v>
      </c>
      <c r="E1" s="25"/>
      <c r="F1" s="25"/>
      <c r="G1" s="25"/>
      <c r="H1" s="25"/>
      <c r="I1" s="25"/>
    </row>
    <row r="2" spans="1:9" s="1" customFormat="1" ht="24.75" customHeight="1">
      <c r="A2" s="32" t="s">
        <v>46</v>
      </c>
      <c r="B2" s="33"/>
      <c r="C2" s="30"/>
      <c r="D2" s="25">
        <f>SUM(D5,D9)</f>
        <v>7955000</v>
      </c>
      <c r="E2" s="25"/>
      <c r="F2" s="25">
        <f>SUM(F5,F9)</f>
        <v>8862450</v>
      </c>
      <c r="G2" s="25"/>
      <c r="H2" s="25">
        <f>SUM(H5,H9)</f>
        <v>9495618</v>
      </c>
      <c r="I2" s="25"/>
    </row>
    <row r="3" spans="1:9" s="1" customFormat="1" ht="19.5" customHeight="1">
      <c r="A3" s="3"/>
      <c r="B3" s="3"/>
      <c r="C3" s="3"/>
      <c r="D3" s="25"/>
      <c r="E3" s="25"/>
      <c r="F3" s="25"/>
      <c r="G3" s="25"/>
      <c r="H3" s="25"/>
      <c r="I3" s="25"/>
    </row>
    <row r="4" spans="1:9" s="1" customFormat="1" ht="19.5" customHeight="1">
      <c r="A4" s="42" t="s">
        <v>41</v>
      </c>
      <c r="B4" s="42"/>
      <c r="C4" s="6"/>
      <c r="D4" s="25"/>
      <c r="E4" s="25"/>
      <c r="F4" s="25"/>
      <c r="G4" s="25"/>
      <c r="H4" s="25"/>
      <c r="I4" s="25"/>
    </row>
    <row r="5" spans="1:9" s="7" customFormat="1" ht="19.5" customHeight="1">
      <c r="A5" s="4" t="s">
        <v>131</v>
      </c>
      <c r="B5" s="4"/>
      <c r="C5" s="9">
        <f>SUM(C54,C71,C80,C91,C107,C200)</f>
        <v>3920000</v>
      </c>
      <c r="D5" s="9">
        <f>SUM(D54,D71,D80,D91,D107,D200,D336)</f>
        <v>4994500</v>
      </c>
      <c r="E5" s="9">
        <f>D5/C5*100</f>
        <v>127.41071428571429</v>
      </c>
      <c r="F5" s="9">
        <f>SUM(F54,F71,F80,F91,F107,F200,F336)</f>
        <v>4235000</v>
      </c>
      <c r="G5" s="9">
        <f>F5/D5*100</f>
        <v>84.79327259985985</v>
      </c>
      <c r="H5" s="9">
        <f>SUM(H54,H71,H80,H91,H107,H200,H336)</f>
        <v>4400000</v>
      </c>
      <c r="I5" s="9">
        <f>H5/F5*100</f>
        <v>103.89610389610388</v>
      </c>
    </row>
    <row r="6" spans="1:9" s="7" customFormat="1" ht="19.5" customHeight="1">
      <c r="A6" s="4" t="s">
        <v>132</v>
      </c>
      <c r="B6" s="4"/>
      <c r="C6" s="5">
        <f>SUM(C111,C130:C131,C139:C140,C148:C149,C156,C163,C170,C177,C184,C318,C324)</f>
        <v>4435000</v>
      </c>
      <c r="D6" s="5">
        <f>SUM(D111,D130:D131,D139:D140,D148:D149,D156,D163,D170,D177,D184,D318,D324)</f>
        <v>2630100</v>
      </c>
      <c r="E6" s="9">
        <f aca="true" t="shared" si="0" ref="E6:E18">D6/C6*100</f>
        <v>59.3032694475761</v>
      </c>
      <c r="F6" s="5">
        <f>SUM(F111,F130:F131,F139:F140,F148:F149,F156,F163,F170,F177,F184,F318,F324)</f>
        <v>4236950</v>
      </c>
      <c r="G6" s="9">
        <f aca="true" t="shared" si="1" ref="G6:G18">F6/D6*100</f>
        <v>161.09463518497395</v>
      </c>
      <c r="H6" s="5">
        <f>SUM(H111,H130:H131,H139:H140,H148:H149,H156,H163,H170,H177,H184,H318,H324)</f>
        <v>4891518</v>
      </c>
      <c r="I6" s="9">
        <f aca="true" t="shared" si="2" ref="I6:I18">H6/F6*100</f>
        <v>115.44903763320313</v>
      </c>
    </row>
    <row r="7" spans="1:9" s="7" customFormat="1" ht="19.5" customHeight="1">
      <c r="A7" s="4">
        <v>12</v>
      </c>
      <c r="B7" s="4"/>
      <c r="C7" s="5">
        <f>SUM(C205,C207,C209,C211,C213,C216,C218,C220,C222,C224,C255)</f>
        <v>0</v>
      </c>
      <c r="D7" s="5">
        <f>SUM(D205,D207,D209,D211,D213,D216,D218,D220,D222,D224,D255)</f>
        <v>0</v>
      </c>
      <c r="E7" s="9"/>
      <c r="F7" s="5">
        <f>SUM(F205,F207,F209,F211,F213,F216,F218,F220,F222,F224,F255)</f>
        <v>253000</v>
      </c>
      <c r="G7" s="9"/>
      <c r="H7" s="5">
        <f>SUM(H205,H207,H209,H211,H213,H216,H218,H220,H222,H224,H255)</f>
        <v>204100</v>
      </c>
      <c r="I7" s="9">
        <f t="shared" si="2"/>
        <v>80.67193675889328</v>
      </c>
    </row>
    <row r="8" spans="1:9" s="7" customFormat="1" ht="19.5" customHeight="1">
      <c r="A8" s="4">
        <v>12</v>
      </c>
      <c r="B8" s="4"/>
      <c r="C8" s="5">
        <f>SUM(C262,C264,C266,C268,C270,C273,C275,C277,C279,C281,C312)</f>
        <v>0</v>
      </c>
      <c r="D8" s="5">
        <f>SUM(D262,D264,D266,D268,D270,D273,D275,D277,D279,D281,D312)</f>
        <v>330400</v>
      </c>
      <c r="E8" s="9"/>
      <c r="F8" s="5">
        <f>SUM(F262,F264,F266,F268,F270,F273,F275,F277,F279,F281,F312)</f>
        <v>137500</v>
      </c>
      <c r="G8" s="9">
        <f t="shared" si="1"/>
        <v>41.616222760290555</v>
      </c>
      <c r="H8" s="5">
        <f>SUM(H262,H264,H266,H268,H270,H273,H275,H277,H279,H281,H312)</f>
        <v>0</v>
      </c>
      <c r="I8" s="9">
        <f t="shared" si="2"/>
        <v>0</v>
      </c>
    </row>
    <row r="9" spans="1:9" s="8" customFormat="1" ht="19.5" customHeight="1">
      <c r="A9" s="11" t="s">
        <v>133</v>
      </c>
      <c r="B9" s="11"/>
      <c r="C9" s="9">
        <f>SUM(C6:C8)</f>
        <v>4435000</v>
      </c>
      <c r="D9" s="9">
        <f>SUM(D6:D8)</f>
        <v>2960500</v>
      </c>
      <c r="E9" s="9">
        <f t="shared" si="0"/>
        <v>66.75310033821872</v>
      </c>
      <c r="F9" s="9">
        <f>SUM(F6:F8)</f>
        <v>4627450</v>
      </c>
      <c r="G9" s="9">
        <f t="shared" si="1"/>
        <v>156.30636716770817</v>
      </c>
      <c r="H9" s="9">
        <f>SUM(H6:H8)</f>
        <v>5095618</v>
      </c>
      <c r="I9" s="9">
        <f t="shared" si="2"/>
        <v>110.11719197398135</v>
      </c>
    </row>
    <row r="10" spans="1:9" s="7" customFormat="1" ht="19.5" customHeight="1">
      <c r="A10" s="4" t="s">
        <v>18</v>
      </c>
      <c r="B10" s="4"/>
      <c r="C10" s="4"/>
      <c r="D10" s="4"/>
      <c r="E10" s="9"/>
      <c r="F10" s="5"/>
      <c r="G10" s="9"/>
      <c r="H10" s="5"/>
      <c r="I10" s="9"/>
    </row>
    <row r="11" spans="1:9" s="7" customFormat="1" ht="19.5" customHeight="1">
      <c r="A11" s="4" t="s">
        <v>89</v>
      </c>
      <c r="B11" s="4"/>
      <c r="C11" s="9">
        <f>SUM(C97,C128:C129,C137:C138,C146:C147,C155,C162,C169,C176,C183)</f>
        <v>31333000</v>
      </c>
      <c r="D11" s="9">
        <f>SUM(D97,D128:D129,D137:D138,D146:D147,D155,D162,D169,D176,D183)</f>
        <v>26256162</v>
      </c>
      <c r="E11" s="9">
        <f t="shared" si="0"/>
        <v>83.79715316120384</v>
      </c>
      <c r="F11" s="9">
        <f>SUM(F97,F128:F129,F137:F138,F146:F147,F155,F162,F169,F176,F183)</f>
        <v>40563500</v>
      </c>
      <c r="G11" s="9">
        <f t="shared" si="1"/>
        <v>154.49135330594015</v>
      </c>
      <c r="H11" s="9">
        <f>SUM(H97,H128:H129,H137:H138,H146:H147,H155,H162,H169,H176,H183)</f>
        <v>51033000</v>
      </c>
      <c r="I11" s="9">
        <f t="shared" si="2"/>
        <v>125.81014951865595</v>
      </c>
    </row>
    <row r="12" spans="1:9" s="7" customFormat="1" ht="19.5" customHeight="1">
      <c r="A12" s="4" t="s">
        <v>90</v>
      </c>
      <c r="B12" s="4"/>
      <c r="C12" s="9">
        <f>SUM(C124)</f>
        <v>150000</v>
      </c>
      <c r="D12" s="9">
        <f>SUM(D124)</f>
        <v>150000</v>
      </c>
      <c r="E12" s="9">
        <f t="shared" si="0"/>
        <v>100</v>
      </c>
      <c r="F12" s="9">
        <f>SUM(F124)</f>
        <v>0</v>
      </c>
      <c r="G12" s="9">
        <f t="shared" si="1"/>
        <v>0</v>
      </c>
      <c r="H12" s="9">
        <f>SUM(H124)</f>
        <v>0</v>
      </c>
      <c r="I12" s="9"/>
    </row>
    <row r="13" spans="1:9" s="7" customFormat="1" ht="19.5" customHeight="1">
      <c r="A13" s="4" t="s">
        <v>130</v>
      </c>
      <c r="B13" s="4"/>
      <c r="C13" s="9">
        <f>SUM(C204,C206,C208,C210,C212,C215,C217,C219,C221,C223,C254)</f>
        <v>0</v>
      </c>
      <c r="D13" s="9">
        <f>SUM(D204,D206,D208,D210,D212,D215,D217,D219,D221,D223,D254)</f>
        <v>0</v>
      </c>
      <c r="E13" s="9"/>
      <c r="F13" s="9">
        <f>SUM(F204,F206,F208,F210,F212,F215,F217,F219,F221,F223,F254)</f>
        <v>0</v>
      </c>
      <c r="G13" s="9"/>
      <c r="H13" s="9">
        <f>SUM(H204,H206,H208,H210,H212,H215,H217,H219,H221,H223,H254)</f>
        <v>0</v>
      </c>
      <c r="I13" s="9"/>
    </row>
    <row r="14" spans="1:9" s="7" customFormat="1" ht="19.5" customHeight="1">
      <c r="A14" s="4">
        <v>54</v>
      </c>
      <c r="B14" s="4"/>
      <c r="C14" s="9">
        <f>SUM(C261,C263,C265,C267,C269,C272,C274,C276,C278,C280,C311)</f>
        <v>0</v>
      </c>
      <c r="D14" s="9">
        <f>SUM(D261,D263,D265,D267,D269,D272,D274,D276,D278,D280,D311)</f>
        <v>0</v>
      </c>
      <c r="E14" s="9"/>
      <c r="F14" s="9">
        <f>SUM(F261,F263,F265,F267,F269,F272,F274,F276,F278,F280,F311)</f>
        <v>0</v>
      </c>
      <c r="G14" s="9"/>
      <c r="H14" s="9">
        <f>SUM(H261,H263,H265,H267,H269,H272,H274,H276,H278,H280,H311)</f>
        <v>0</v>
      </c>
      <c r="I14" s="9"/>
    </row>
    <row r="15" spans="1:9" s="7" customFormat="1" ht="19.5" customHeight="1">
      <c r="A15" s="4" t="s">
        <v>134</v>
      </c>
      <c r="B15" s="4"/>
      <c r="C15" s="9">
        <f>SUM(C13:C14)</f>
        <v>0</v>
      </c>
      <c r="D15" s="9">
        <f>SUM(D13:D14)</f>
        <v>0</v>
      </c>
      <c r="E15" s="9"/>
      <c r="F15" s="9">
        <f>SUM(F13:F14)</f>
        <v>0</v>
      </c>
      <c r="G15" s="9"/>
      <c r="H15" s="9">
        <f>SUM(H13:H14)</f>
        <v>0</v>
      </c>
      <c r="I15" s="9"/>
    </row>
    <row r="16" spans="1:9" s="7" customFormat="1" ht="19.5" customHeight="1">
      <c r="A16" s="4" t="s">
        <v>91</v>
      </c>
      <c r="B16" s="4"/>
      <c r="C16" s="9">
        <f>SUM(C60,C192)</f>
        <v>65479082</v>
      </c>
      <c r="D16" s="9">
        <f>SUM(D60,D192)</f>
        <v>42935919</v>
      </c>
      <c r="E16" s="9">
        <f t="shared" si="0"/>
        <v>65.57196235585587</v>
      </c>
      <c r="F16" s="9">
        <f>SUM(F60,F192)</f>
        <v>51719734</v>
      </c>
      <c r="G16" s="9">
        <f t="shared" si="1"/>
        <v>120.45796434449207</v>
      </c>
      <c r="H16" s="9">
        <f>SUM(H60,H192)</f>
        <v>54076795</v>
      </c>
      <c r="I16" s="9">
        <f t="shared" si="2"/>
        <v>104.55737262685845</v>
      </c>
    </row>
    <row r="17" spans="1:9" s="1" customFormat="1" ht="19.5" customHeight="1">
      <c r="A17" s="3"/>
      <c r="B17" s="3"/>
      <c r="C17" s="9"/>
      <c r="D17" s="25"/>
      <c r="E17" s="9"/>
      <c r="F17" s="25"/>
      <c r="G17" s="9"/>
      <c r="H17" s="25"/>
      <c r="I17" s="9"/>
    </row>
    <row r="18" spans="1:9" s="1" customFormat="1" ht="19.5" customHeight="1">
      <c r="A18" s="3" t="s">
        <v>19</v>
      </c>
      <c r="B18" s="3"/>
      <c r="C18" s="9">
        <f>SUM(C5,C9,C11,C12,C15,C16)</f>
        <v>105317082</v>
      </c>
      <c r="D18" s="9">
        <f>SUM(D5,D9,D11,D12,D15,D16)</f>
        <v>77297081</v>
      </c>
      <c r="E18" s="9">
        <f t="shared" si="0"/>
        <v>73.39462842314603</v>
      </c>
      <c r="F18" s="9">
        <f>SUM(F5,F9,F11,F12,F15,F16)</f>
        <v>101145684</v>
      </c>
      <c r="G18" s="9">
        <f t="shared" si="1"/>
        <v>130.85317413215125</v>
      </c>
      <c r="H18" s="9">
        <f>SUM(H5,H9,H11,H12,H15,H16)</f>
        <v>114605413</v>
      </c>
      <c r="I18" s="9">
        <f t="shared" si="2"/>
        <v>113.30726973975477</v>
      </c>
    </row>
    <row r="19" spans="1:9" s="2" customFormat="1" ht="19.5" customHeight="1">
      <c r="A19" s="10"/>
      <c r="B19" s="10"/>
      <c r="C19" s="10"/>
      <c r="D19" s="26"/>
      <c r="E19" s="26"/>
      <c r="F19" s="26"/>
      <c r="G19" s="26"/>
      <c r="H19" s="26"/>
      <c r="I19" s="26"/>
    </row>
    <row r="20" spans="1:9" s="24" customFormat="1" ht="45" customHeight="1">
      <c r="A20" s="43" t="s">
        <v>20</v>
      </c>
      <c r="B20" s="43"/>
      <c r="C20" s="23" t="s">
        <v>94</v>
      </c>
      <c r="D20" s="27" t="s">
        <v>95</v>
      </c>
      <c r="E20" s="27" t="s">
        <v>92</v>
      </c>
      <c r="F20" s="27" t="s">
        <v>48</v>
      </c>
      <c r="G20" s="27" t="s">
        <v>92</v>
      </c>
      <c r="H20" s="27" t="s">
        <v>96</v>
      </c>
      <c r="I20" s="27" t="s">
        <v>92</v>
      </c>
    </row>
    <row r="21" spans="1:9" s="24" customFormat="1" ht="17.25" customHeight="1">
      <c r="A21" s="23"/>
      <c r="B21" s="22"/>
      <c r="C21" s="22" t="s">
        <v>49</v>
      </c>
      <c r="D21" s="22" t="s">
        <v>50</v>
      </c>
      <c r="E21" s="22" t="s">
        <v>51</v>
      </c>
      <c r="F21" s="22" t="s">
        <v>52</v>
      </c>
      <c r="G21" s="22" t="s">
        <v>53</v>
      </c>
      <c r="H21" s="22" t="s">
        <v>54</v>
      </c>
      <c r="I21" s="22" t="s">
        <v>55</v>
      </c>
    </row>
    <row r="22" spans="1:9" s="7" customFormat="1" ht="15.75">
      <c r="A22" s="44" t="s">
        <v>56</v>
      </c>
      <c r="B22" s="44"/>
      <c r="C22" s="4"/>
      <c r="D22" s="5"/>
      <c r="E22" s="5"/>
      <c r="F22" s="5"/>
      <c r="G22" s="5"/>
      <c r="H22" s="5"/>
      <c r="I22" s="5"/>
    </row>
    <row r="23" spans="1:9" s="7" customFormat="1" ht="15.75">
      <c r="A23" s="11">
        <v>31</v>
      </c>
      <c r="B23" s="12" t="s">
        <v>0</v>
      </c>
      <c r="C23" s="9">
        <f>SUM(C24:C28)</f>
        <v>2482000</v>
      </c>
      <c r="D23" s="9">
        <f>SUM(D24:D28)</f>
        <v>3233000</v>
      </c>
      <c r="E23" s="9">
        <f aca="true" t="shared" si="3" ref="E23:E52">D23/C23*100</f>
        <v>130.25785656728445</v>
      </c>
      <c r="F23" s="9">
        <f>SUM(F24:F28)</f>
        <v>3232000</v>
      </c>
      <c r="G23" s="9">
        <f aca="true" t="shared" si="4" ref="G23:G83">F23/D23*100</f>
        <v>99.96906897618311</v>
      </c>
      <c r="H23" s="9">
        <f>SUM(H24:H28)</f>
        <v>3250000</v>
      </c>
      <c r="I23" s="9">
        <f aca="true" t="shared" si="5" ref="I23:I52">H23/F23*100</f>
        <v>100.5569306930693</v>
      </c>
    </row>
    <row r="24" spans="1:9" s="7" customFormat="1" ht="15.75">
      <c r="A24" s="4">
        <v>3111</v>
      </c>
      <c r="B24" s="13" t="s">
        <v>21</v>
      </c>
      <c r="C24" s="5">
        <v>2078000</v>
      </c>
      <c r="D24" s="5">
        <v>2770000</v>
      </c>
      <c r="E24" s="5">
        <f t="shared" si="3"/>
        <v>133.3012512030799</v>
      </c>
      <c r="F24" s="5">
        <v>2785000</v>
      </c>
      <c r="G24" s="5">
        <f t="shared" si="4"/>
        <v>100.54151624548737</v>
      </c>
      <c r="H24" s="5">
        <v>2800000</v>
      </c>
      <c r="I24" s="5">
        <f t="shared" si="5"/>
        <v>100.53859964093357</v>
      </c>
    </row>
    <row r="25" spans="1:9" s="7" customFormat="1" ht="15.75">
      <c r="A25" s="4">
        <v>3113</v>
      </c>
      <c r="B25" s="13" t="s">
        <v>32</v>
      </c>
      <c r="C25" s="5">
        <v>40000</v>
      </c>
      <c r="D25" s="5">
        <v>36000</v>
      </c>
      <c r="E25" s="5">
        <f t="shared" si="3"/>
        <v>90</v>
      </c>
      <c r="F25" s="5">
        <v>36000</v>
      </c>
      <c r="G25" s="5">
        <f t="shared" si="4"/>
        <v>100</v>
      </c>
      <c r="H25" s="5">
        <v>36000</v>
      </c>
      <c r="I25" s="5">
        <f t="shared" si="5"/>
        <v>100</v>
      </c>
    </row>
    <row r="26" spans="1:9" s="7" customFormat="1" ht="15.75">
      <c r="A26" s="4">
        <v>3121</v>
      </c>
      <c r="B26" s="13" t="s">
        <v>17</v>
      </c>
      <c r="C26" s="5">
        <v>33000</v>
      </c>
      <c r="D26" s="5">
        <v>7000</v>
      </c>
      <c r="E26" s="5">
        <f t="shared" si="3"/>
        <v>21.21212121212121</v>
      </c>
      <c r="F26" s="5">
        <v>8000</v>
      </c>
      <c r="G26" s="5">
        <f t="shared" si="4"/>
        <v>114.28571428571428</v>
      </c>
      <c r="H26" s="5">
        <v>8000</v>
      </c>
      <c r="I26" s="5">
        <f t="shared" si="5"/>
        <v>100</v>
      </c>
    </row>
    <row r="27" spans="1:9" s="7" customFormat="1" ht="15.75">
      <c r="A27" s="4">
        <v>3132</v>
      </c>
      <c r="B27" s="13" t="s">
        <v>1</v>
      </c>
      <c r="C27" s="5">
        <v>294000</v>
      </c>
      <c r="D27" s="5">
        <v>372000</v>
      </c>
      <c r="E27" s="5">
        <f t="shared" si="3"/>
        <v>126.53061224489797</v>
      </c>
      <c r="F27" s="5">
        <v>355000</v>
      </c>
      <c r="G27" s="5">
        <f t="shared" si="4"/>
        <v>95.43010752688173</v>
      </c>
      <c r="H27" s="5">
        <v>357000</v>
      </c>
      <c r="I27" s="5">
        <f t="shared" si="5"/>
        <v>100.56338028169014</v>
      </c>
    </row>
    <row r="28" spans="1:9" s="7" customFormat="1" ht="15.75">
      <c r="A28" s="4">
        <v>3133</v>
      </c>
      <c r="B28" s="13" t="s">
        <v>2</v>
      </c>
      <c r="C28" s="5">
        <v>37000</v>
      </c>
      <c r="D28" s="5">
        <v>48000</v>
      </c>
      <c r="E28" s="5">
        <f t="shared" si="3"/>
        <v>129.72972972972974</v>
      </c>
      <c r="F28" s="5">
        <v>48000</v>
      </c>
      <c r="G28" s="5">
        <f t="shared" si="4"/>
        <v>100</v>
      </c>
      <c r="H28" s="5">
        <v>49000</v>
      </c>
      <c r="I28" s="5">
        <f t="shared" si="5"/>
        <v>102.08333333333333</v>
      </c>
    </row>
    <row r="29" spans="1:9" s="7" customFormat="1" ht="15.75">
      <c r="A29" s="11">
        <v>32</v>
      </c>
      <c r="B29" s="12" t="s">
        <v>3</v>
      </c>
      <c r="C29" s="9">
        <f>SUM(C30:C46)</f>
        <v>1212500</v>
      </c>
      <c r="D29" s="9">
        <f>SUM(D30:D46)</f>
        <v>1295000</v>
      </c>
      <c r="E29" s="9">
        <f t="shared" si="3"/>
        <v>106.80412371134021</v>
      </c>
      <c r="F29" s="9">
        <f>SUM(F30:F46)</f>
        <v>710000</v>
      </c>
      <c r="G29" s="9">
        <f t="shared" si="4"/>
        <v>54.826254826254825</v>
      </c>
      <c r="H29" s="9">
        <f>SUM(H30:H46)</f>
        <v>765000</v>
      </c>
      <c r="I29" s="9">
        <f t="shared" si="5"/>
        <v>107.74647887323943</v>
      </c>
    </row>
    <row r="30" spans="1:9" s="7" customFormat="1" ht="15.75">
      <c r="A30" s="4">
        <v>3211</v>
      </c>
      <c r="B30" s="13" t="s">
        <v>4</v>
      </c>
      <c r="C30" s="5">
        <v>130000</v>
      </c>
      <c r="D30" s="5">
        <v>130000</v>
      </c>
      <c r="E30" s="5">
        <f t="shared" si="3"/>
        <v>100</v>
      </c>
      <c r="F30" s="5">
        <v>100000</v>
      </c>
      <c r="G30" s="5">
        <f t="shared" si="4"/>
        <v>76.92307692307693</v>
      </c>
      <c r="H30" s="5">
        <v>130000</v>
      </c>
      <c r="I30" s="5">
        <f t="shared" si="5"/>
        <v>130</v>
      </c>
    </row>
    <row r="31" spans="1:9" s="7" customFormat="1" ht="15.75">
      <c r="A31" s="4">
        <v>3212</v>
      </c>
      <c r="B31" s="13" t="s">
        <v>5</v>
      </c>
      <c r="C31" s="14">
        <v>60000</v>
      </c>
      <c r="D31" s="5">
        <v>100000</v>
      </c>
      <c r="E31" s="5">
        <f t="shared" si="3"/>
        <v>166.66666666666669</v>
      </c>
      <c r="F31" s="5">
        <v>90000</v>
      </c>
      <c r="G31" s="5">
        <f t="shared" si="4"/>
        <v>90</v>
      </c>
      <c r="H31" s="5">
        <v>95000</v>
      </c>
      <c r="I31" s="5">
        <f t="shared" si="5"/>
        <v>105.55555555555556</v>
      </c>
    </row>
    <row r="32" spans="1:9" s="7" customFormat="1" ht="15.75">
      <c r="A32" s="4">
        <v>3213</v>
      </c>
      <c r="B32" s="13" t="s">
        <v>6</v>
      </c>
      <c r="C32" s="5">
        <v>10000</v>
      </c>
      <c r="D32" s="5">
        <v>20000</v>
      </c>
      <c r="E32" s="5">
        <f t="shared" si="3"/>
        <v>200</v>
      </c>
      <c r="F32" s="5">
        <v>10000</v>
      </c>
      <c r="G32" s="5">
        <f t="shared" si="4"/>
        <v>50</v>
      </c>
      <c r="H32" s="5">
        <v>20000</v>
      </c>
      <c r="I32" s="5">
        <f t="shared" si="5"/>
        <v>200</v>
      </c>
    </row>
    <row r="33" spans="1:9" s="7" customFormat="1" ht="15.75">
      <c r="A33" s="4">
        <v>3221</v>
      </c>
      <c r="B33" s="13" t="s">
        <v>7</v>
      </c>
      <c r="C33" s="5">
        <v>35000</v>
      </c>
      <c r="D33" s="5">
        <v>35000</v>
      </c>
      <c r="E33" s="5">
        <f t="shared" si="3"/>
        <v>100</v>
      </c>
      <c r="F33" s="5">
        <v>30000</v>
      </c>
      <c r="G33" s="5">
        <f t="shared" si="4"/>
        <v>85.71428571428571</v>
      </c>
      <c r="H33" s="5">
        <v>40000</v>
      </c>
      <c r="I33" s="5">
        <f t="shared" si="5"/>
        <v>133.33333333333331</v>
      </c>
    </row>
    <row r="34" spans="1:9" s="7" customFormat="1" ht="15.75">
      <c r="A34" s="4">
        <v>3224</v>
      </c>
      <c r="B34" s="13" t="s">
        <v>38</v>
      </c>
      <c r="C34" s="5">
        <v>1500</v>
      </c>
      <c r="D34" s="5">
        <v>2000</v>
      </c>
      <c r="E34" s="5">
        <f t="shared" si="3"/>
        <v>133.33333333333331</v>
      </c>
      <c r="F34" s="5">
        <v>2000</v>
      </c>
      <c r="G34" s="5">
        <f t="shared" si="4"/>
        <v>100</v>
      </c>
      <c r="H34" s="5">
        <v>2000</v>
      </c>
      <c r="I34" s="5">
        <f t="shared" si="5"/>
        <v>100</v>
      </c>
    </row>
    <row r="35" spans="1:9" s="7" customFormat="1" ht="15.75">
      <c r="A35" s="4">
        <v>3225</v>
      </c>
      <c r="B35" s="13" t="s">
        <v>37</v>
      </c>
      <c r="C35" s="5">
        <v>1000</v>
      </c>
      <c r="D35" s="5">
        <v>2000</v>
      </c>
      <c r="E35" s="5">
        <f t="shared" si="3"/>
        <v>200</v>
      </c>
      <c r="F35" s="5">
        <v>2000</v>
      </c>
      <c r="G35" s="5">
        <f t="shared" si="4"/>
        <v>100</v>
      </c>
      <c r="H35" s="5">
        <v>2000</v>
      </c>
      <c r="I35" s="5">
        <f t="shared" si="5"/>
        <v>100</v>
      </c>
    </row>
    <row r="36" spans="1:9" s="7" customFormat="1" ht="15.75">
      <c r="A36" s="4">
        <v>3231</v>
      </c>
      <c r="B36" s="13" t="s">
        <v>8</v>
      </c>
      <c r="C36" s="5">
        <v>130000</v>
      </c>
      <c r="D36" s="5">
        <v>110000</v>
      </c>
      <c r="E36" s="5">
        <f t="shared" si="3"/>
        <v>84.61538461538461</v>
      </c>
      <c r="F36" s="5">
        <v>100000</v>
      </c>
      <c r="G36" s="5">
        <f t="shared" si="4"/>
        <v>90.9090909090909</v>
      </c>
      <c r="H36" s="5">
        <v>110000</v>
      </c>
      <c r="I36" s="5">
        <f t="shared" si="5"/>
        <v>110.00000000000001</v>
      </c>
    </row>
    <row r="37" spans="1:9" s="7" customFormat="1" ht="15.75">
      <c r="A37" s="4">
        <v>3232</v>
      </c>
      <c r="B37" s="13" t="s">
        <v>9</v>
      </c>
      <c r="C37" s="5">
        <v>5000</v>
      </c>
      <c r="D37" s="5">
        <v>5000</v>
      </c>
      <c r="E37" s="5">
        <f t="shared" si="3"/>
        <v>100</v>
      </c>
      <c r="F37" s="5">
        <v>5000</v>
      </c>
      <c r="G37" s="5">
        <f t="shared" si="4"/>
        <v>100</v>
      </c>
      <c r="H37" s="5">
        <v>5000</v>
      </c>
      <c r="I37" s="5">
        <f t="shared" si="5"/>
        <v>100</v>
      </c>
    </row>
    <row r="38" spans="1:9" s="7" customFormat="1" ht="15.75">
      <c r="A38" s="4">
        <v>3233</v>
      </c>
      <c r="B38" s="13" t="s">
        <v>10</v>
      </c>
      <c r="C38" s="5">
        <v>50000</v>
      </c>
      <c r="D38" s="5">
        <v>70000</v>
      </c>
      <c r="E38" s="5">
        <f t="shared" si="3"/>
        <v>140</v>
      </c>
      <c r="F38" s="5">
        <v>60000</v>
      </c>
      <c r="G38" s="5">
        <f t="shared" si="4"/>
        <v>85.71428571428571</v>
      </c>
      <c r="H38" s="5">
        <v>80000</v>
      </c>
      <c r="I38" s="5">
        <f t="shared" si="5"/>
        <v>133.33333333333331</v>
      </c>
    </row>
    <row r="39" spans="1:9" s="7" customFormat="1" ht="15.75">
      <c r="A39" s="4">
        <v>3235</v>
      </c>
      <c r="B39" s="13" t="s">
        <v>25</v>
      </c>
      <c r="C39" s="5">
        <v>525000</v>
      </c>
      <c r="D39" s="5">
        <v>540000</v>
      </c>
      <c r="E39" s="5">
        <f t="shared" si="3"/>
        <v>102.85714285714285</v>
      </c>
      <c r="F39" s="5">
        <v>140000</v>
      </c>
      <c r="G39" s="5">
        <f t="shared" si="4"/>
        <v>25.925925925925924</v>
      </c>
      <c r="H39" s="5">
        <v>80000</v>
      </c>
      <c r="I39" s="5">
        <f t="shared" si="5"/>
        <v>57.14285714285714</v>
      </c>
    </row>
    <row r="40" spans="1:9" s="7" customFormat="1" ht="15.75">
      <c r="A40" s="4">
        <v>3236</v>
      </c>
      <c r="B40" s="13" t="s">
        <v>40</v>
      </c>
      <c r="C40" s="5">
        <v>15000</v>
      </c>
      <c r="D40" s="5">
        <v>15000</v>
      </c>
      <c r="E40" s="5">
        <f t="shared" si="3"/>
        <v>100</v>
      </c>
      <c r="F40" s="5">
        <v>15000</v>
      </c>
      <c r="G40" s="5">
        <f t="shared" si="4"/>
        <v>100</v>
      </c>
      <c r="H40" s="5">
        <v>15000</v>
      </c>
      <c r="I40" s="5">
        <f t="shared" si="5"/>
        <v>100</v>
      </c>
    </row>
    <row r="41" spans="1:9" s="7" customFormat="1" ht="15.75">
      <c r="A41" s="4">
        <v>3237</v>
      </c>
      <c r="B41" s="13" t="s">
        <v>11</v>
      </c>
      <c r="C41" s="5">
        <v>70000</v>
      </c>
      <c r="D41" s="5">
        <v>55000</v>
      </c>
      <c r="E41" s="5">
        <f t="shared" si="3"/>
        <v>78.57142857142857</v>
      </c>
      <c r="F41" s="5">
        <v>35000</v>
      </c>
      <c r="G41" s="5">
        <f t="shared" si="4"/>
        <v>63.63636363636363</v>
      </c>
      <c r="H41" s="5">
        <v>45000</v>
      </c>
      <c r="I41" s="5">
        <f t="shared" si="5"/>
        <v>128.57142857142858</v>
      </c>
    </row>
    <row r="42" spans="1:9" s="7" customFormat="1" ht="15.75">
      <c r="A42" s="4">
        <v>3238</v>
      </c>
      <c r="B42" s="13" t="s">
        <v>12</v>
      </c>
      <c r="C42" s="5">
        <v>146000</v>
      </c>
      <c r="D42" s="5">
        <v>160000</v>
      </c>
      <c r="E42" s="5">
        <f t="shared" si="3"/>
        <v>109.58904109589041</v>
      </c>
      <c r="F42" s="5">
        <v>90000</v>
      </c>
      <c r="G42" s="5">
        <f t="shared" si="4"/>
        <v>56.25</v>
      </c>
      <c r="H42" s="5">
        <v>90000</v>
      </c>
      <c r="I42" s="5">
        <f t="shared" si="5"/>
        <v>100</v>
      </c>
    </row>
    <row r="43" spans="1:9" s="7" customFormat="1" ht="15.75">
      <c r="A43" s="4">
        <v>3239</v>
      </c>
      <c r="B43" s="13" t="s">
        <v>24</v>
      </c>
      <c r="C43" s="5">
        <v>10000</v>
      </c>
      <c r="D43" s="5">
        <v>10000</v>
      </c>
      <c r="E43" s="5">
        <f t="shared" si="3"/>
        <v>100</v>
      </c>
      <c r="F43" s="5">
        <v>10000</v>
      </c>
      <c r="G43" s="5">
        <f t="shared" si="4"/>
        <v>100</v>
      </c>
      <c r="H43" s="5">
        <v>10000</v>
      </c>
      <c r="I43" s="5">
        <f t="shared" si="5"/>
        <v>100</v>
      </c>
    </row>
    <row r="44" spans="1:9" s="7" customFormat="1" ht="15.75">
      <c r="A44" s="4">
        <v>3241</v>
      </c>
      <c r="B44" s="13" t="s">
        <v>47</v>
      </c>
      <c r="C44" s="5">
        <v>13000</v>
      </c>
      <c r="D44" s="5">
        <v>20000</v>
      </c>
      <c r="E44" s="5">
        <f t="shared" si="3"/>
        <v>153.84615384615387</v>
      </c>
      <c r="F44" s="5">
        <v>10000</v>
      </c>
      <c r="G44" s="5">
        <f t="shared" si="4"/>
        <v>50</v>
      </c>
      <c r="H44" s="5">
        <v>20000</v>
      </c>
      <c r="I44" s="5">
        <f t="shared" si="5"/>
        <v>200</v>
      </c>
    </row>
    <row r="45" spans="1:9" s="7" customFormat="1" ht="15.75">
      <c r="A45" s="4">
        <v>3293</v>
      </c>
      <c r="B45" s="13" t="s">
        <v>14</v>
      </c>
      <c r="C45" s="5">
        <v>10000</v>
      </c>
      <c r="D45" s="5">
        <v>20000</v>
      </c>
      <c r="E45" s="5">
        <f t="shared" si="3"/>
        <v>200</v>
      </c>
      <c r="F45" s="5">
        <v>10000</v>
      </c>
      <c r="G45" s="5">
        <f t="shared" si="4"/>
        <v>50</v>
      </c>
      <c r="H45" s="5">
        <v>20000</v>
      </c>
      <c r="I45" s="5">
        <f t="shared" si="5"/>
        <v>200</v>
      </c>
    </row>
    <row r="46" spans="1:9" s="7" customFormat="1" ht="15.75">
      <c r="A46" s="4">
        <v>3299</v>
      </c>
      <c r="B46" s="13" t="s">
        <v>13</v>
      </c>
      <c r="C46" s="5">
        <v>1000</v>
      </c>
      <c r="D46" s="5">
        <v>1000</v>
      </c>
      <c r="E46" s="5">
        <f t="shared" si="3"/>
        <v>100</v>
      </c>
      <c r="F46" s="5">
        <v>1000</v>
      </c>
      <c r="G46" s="5">
        <f t="shared" si="4"/>
        <v>100</v>
      </c>
      <c r="H46" s="5">
        <v>1000</v>
      </c>
      <c r="I46" s="5">
        <f t="shared" si="5"/>
        <v>100</v>
      </c>
    </row>
    <row r="47" spans="1:9" s="7" customFormat="1" ht="15.75">
      <c r="A47" s="11">
        <v>34</v>
      </c>
      <c r="B47" s="12" t="s">
        <v>15</v>
      </c>
      <c r="C47" s="9">
        <f>SUM(C48:C49)</f>
        <v>5500</v>
      </c>
      <c r="D47" s="9">
        <f>SUM(D48:D49)</f>
        <v>5500</v>
      </c>
      <c r="E47" s="9">
        <f t="shared" si="3"/>
        <v>100</v>
      </c>
      <c r="F47" s="9">
        <f>SUM(F48:F49)</f>
        <v>6000</v>
      </c>
      <c r="G47" s="9">
        <f t="shared" si="4"/>
        <v>109.09090909090908</v>
      </c>
      <c r="H47" s="9">
        <f>SUM(H48:H49)</f>
        <v>6000</v>
      </c>
      <c r="I47" s="9">
        <f t="shared" si="5"/>
        <v>100</v>
      </c>
    </row>
    <row r="48" spans="1:9" s="7" customFormat="1" ht="15.75">
      <c r="A48" s="4">
        <v>3431</v>
      </c>
      <c r="B48" s="13" t="s">
        <v>16</v>
      </c>
      <c r="C48" s="5">
        <v>4000</v>
      </c>
      <c r="D48" s="5">
        <v>4000</v>
      </c>
      <c r="E48" s="5">
        <f t="shared" si="3"/>
        <v>100</v>
      </c>
      <c r="F48" s="5">
        <v>4000</v>
      </c>
      <c r="G48" s="5">
        <f t="shared" si="4"/>
        <v>100</v>
      </c>
      <c r="H48" s="5">
        <v>4000</v>
      </c>
      <c r="I48" s="5">
        <f t="shared" si="5"/>
        <v>100</v>
      </c>
    </row>
    <row r="49" spans="1:9" s="7" customFormat="1" ht="15.75">
      <c r="A49" s="4">
        <v>3433</v>
      </c>
      <c r="B49" s="13" t="s">
        <v>39</v>
      </c>
      <c r="C49" s="5">
        <v>1500</v>
      </c>
      <c r="D49" s="5">
        <v>1500</v>
      </c>
      <c r="E49" s="5">
        <f t="shared" si="3"/>
        <v>100</v>
      </c>
      <c r="F49" s="5">
        <v>2000</v>
      </c>
      <c r="G49" s="5">
        <f t="shared" si="4"/>
        <v>133.33333333333331</v>
      </c>
      <c r="H49" s="5">
        <v>2000</v>
      </c>
      <c r="I49" s="5">
        <f t="shared" si="5"/>
        <v>100</v>
      </c>
    </row>
    <row r="50" spans="1:9" s="7" customFormat="1" ht="15.75">
      <c r="A50" s="11">
        <v>42</v>
      </c>
      <c r="B50" s="12" t="s">
        <v>30</v>
      </c>
      <c r="C50" s="15">
        <f>SUM(C51:C52)</f>
        <v>4000</v>
      </c>
      <c r="D50" s="15">
        <f>SUM(D51:D52)</f>
        <v>36000</v>
      </c>
      <c r="E50" s="15">
        <f t="shared" si="3"/>
        <v>900</v>
      </c>
      <c r="F50" s="15">
        <f>SUM(F51:F52)</f>
        <v>7000</v>
      </c>
      <c r="G50" s="15">
        <f t="shared" si="4"/>
        <v>19.444444444444446</v>
      </c>
      <c r="H50" s="15">
        <f>SUM(H51:H52)</f>
        <v>9000</v>
      </c>
      <c r="I50" s="15">
        <f t="shared" si="5"/>
        <v>128.57142857142858</v>
      </c>
    </row>
    <row r="51" spans="1:9" s="7" customFormat="1" ht="15.75">
      <c r="A51" s="4">
        <v>4221</v>
      </c>
      <c r="B51" s="13" t="s">
        <v>31</v>
      </c>
      <c r="C51" s="5">
        <v>2000</v>
      </c>
      <c r="D51" s="5">
        <v>30000</v>
      </c>
      <c r="E51" s="5">
        <f t="shared" si="3"/>
        <v>1500</v>
      </c>
      <c r="F51" s="5">
        <v>5000</v>
      </c>
      <c r="G51" s="5">
        <f t="shared" si="4"/>
        <v>16.666666666666664</v>
      </c>
      <c r="H51" s="5">
        <v>5000</v>
      </c>
      <c r="I51" s="5">
        <f t="shared" si="5"/>
        <v>100</v>
      </c>
    </row>
    <row r="52" spans="1:9" s="7" customFormat="1" ht="15.75">
      <c r="A52" s="4">
        <v>4222</v>
      </c>
      <c r="B52" s="13" t="s">
        <v>36</v>
      </c>
      <c r="C52" s="5">
        <v>2000</v>
      </c>
      <c r="D52" s="5">
        <v>6000</v>
      </c>
      <c r="E52" s="5">
        <f t="shared" si="3"/>
        <v>300</v>
      </c>
      <c r="F52" s="5">
        <v>2000</v>
      </c>
      <c r="G52" s="5">
        <f t="shared" si="4"/>
        <v>33.33333333333333</v>
      </c>
      <c r="H52" s="5">
        <v>4000</v>
      </c>
      <c r="I52" s="5">
        <f t="shared" si="5"/>
        <v>200</v>
      </c>
    </row>
    <row r="53" spans="1:9" s="7" customFormat="1" ht="15.75">
      <c r="A53" s="4"/>
      <c r="B53" s="13"/>
      <c r="C53" s="5"/>
      <c r="D53" s="5"/>
      <c r="E53" s="5"/>
      <c r="F53" s="5"/>
      <c r="G53" s="5"/>
      <c r="H53" s="5"/>
      <c r="I53" s="5"/>
    </row>
    <row r="54" spans="1:9" s="7" customFormat="1" ht="15.75">
      <c r="A54" s="4"/>
      <c r="B54" s="12" t="s">
        <v>57</v>
      </c>
      <c r="C54" s="9">
        <f>SUM(C23,C29,C47,C50)</f>
        <v>3704000</v>
      </c>
      <c r="D54" s="9">
        <f>SUM(D23,D29,D47,D50)</f>
        <v>4569500</v>
      </c>
      <c r="E54" s="9">
        <f>D54/C54*100</f>
        <v>123.36663066954642</v>
      </c>
      <c r="F54" s="9">
        <f>SUM(F23,F29,F47,F50)</f>
        <v>3955000</v>
      </c>
      <c r="G54" s="9">
        <f t="shared" si="4"/>
        <v>86.55213918371814</v>
      </c>
      <c r="H54" s="9">
        <f>SUM(H23,H29,H47,H50)</f>
        <v>4030000</v>
      </c>
      <c r="I54" s="9">
        <f>H54/F54*100</f>
        <v>101.89633375474084</v>
      </c>
    </row>
    <row r="55" spans="1:9" s="7" customFormat="1" ht="15.75">
      <c r="A55" s="4"/>
      <c r="B55" s="13"/>
      <c r="C55" s="5"/>
      <c r="D55" s="5"/>
      <c r="E55" s="5"/>
      <c r="F55" s="5"/>
      <c r="G55" s="5"/>
      <c r="H55" s="5"/>
      <c r="I55" s="5"/>
    </row>
    <row r="56" spans="1:9" s="7" customFormat="1" ht="15.75">
      <c r="A56" s="39" t="s">
        <v>65</v>
      </c>
      <c r="B56" s="40"/>
      <c r="C56" s="40"/>
      <c r="D56" s="40"/>
      <c r="E56" s="40"/>
      <c r="F56" s="40"/>
      <c r="G56" s="40"/>
      <c r="H56" s="40"/>
      <c r="I56" s="45"/>
    </row>
    <row r="57" spans="1:9" s="7" customFormat="1" ht="15.75">
      <c r="A57" s="11">
        <v>38</v>
      </c>
      <c r="B57" s="12" t="s">
        <v>29</v>
      </c>
      <c r="C57" s="15">
        <f aca="true" t="shared" si="6" ref="C57:H57">C58</f>
        <v>55463031</v>
      </c>
      <c r="D57" s="15">
        <f t="shared" si="6"/>
        <v>37444414</v>
      </c>
      <c r="E57" s="15">
        <f>D57/C57*100</f>
        <v>67.51238315843214</v>
      </c>
      <c r="F57" s="15">
        <f t="shared" si="6"/>
        <v>44406564</v>
      </c>
      <c r="G57" s="15">
        <f t="shared" si="4"/>
        <v>118.59329404914709</v>
      </c>
      <c r="H57" s="15">
        <f t="shared" si="6"/>
        <v>46430337</v>
      </c>
      <c r="I57" s="15">
        <f>H57/F57*100</f>
        <v>104.55737354504618</v>
      </c>
    </row>
    <row r="58" spans="1:9" s="7" customFormat="1" ht="15.75">
      <c r="A58" s="4">
        <v>3811</v>
      </c>
      <c r="B58" s="13" t="s">
        <v>28</v>
      </c>
      <c r="C58" s="5">
        <v>55463031</v>
      </c>
      <c r="D58" s="5">
        <v>37444414</v>
      </c>
      <c r="E58" s="5">
        <f>D58/C58*100</f>
        <v>67.51238315843214</v>
      </c>
      <c r="F58" s="5">
        <v>44406564</v>
      </c>
      <c r="G58" s="5">
        <f t="shared" si="4"/>
        <v>118.59329404914709</v>
      </c>
      <c r="H58" s="5">
        <v>46430337</v>
      </c>
      <c r="I58" s="5">
        <f>H58/F58*100</f>
        <v>104.55737354504618</v>
      </c>
    </row>
    <row r="59" spans="1:9" s="7" customFormat="1" ht="15.75">
      <c r="A59" s="4"/>
      <c r="B59" s="15"/>
      <c r="C59" s="15"/>
      <c r="D59" s="5"/>
      <c r="E59" s="5"/>
      <c r="F59" s="5"/>
      <c r="G59" s="5"/>
      <c r="H59" s="5"/>
      <c r="I59" s="5"/>
    </row>
    <row r="60" spans="1:9" s="7" customFormat="1" ht="15.75">
      <c r="A60" s="4"/>
      <c r="B60" s="12" t="s">
        <v>33</v>
      </c>
      <c r="C60" s="15">
        <f>C57</f>
        <v>55463031</v>
      </c>
      <c r="D60" s="15">
        <f>D57</f>
        <v>37444414</v>
      </c>
      <c r="E60" s="15">
        <f>D60/C60*100</f>
        <v>67.51238315843214</v>
      </c>
      <c r="F60" s="15">
        <f>F57</f>
        <v>44406564</v>
      </c>
      <c r="G60" s="15">
        <f t="shared" si="4"/>
        <v>118.59329404914709</v>
      </c>
      <c r="H60" s="15">
        <f>H57</f>
        <v>46430337</v>
      </c>
      <c r="I60" s="15">
        <f>H60/F60*100</f>
        <v>104.55737354504618</v>
      </c>
    </row>
    <row r="61" spans="1:9" s="7" customFormat="1" ht="15.75">
      <c r="A61" s="4"/>
      <c r="B61" s="12"/>
      <c r="C61" s="15"/>
      <c r="D61" s="5"/>
      <c r="E61" s="5"/>
      <c r="F61" s="5"/>
      <c r="G61" s="5"/>
      <c r="H61" s="5"/>
      <c r="I61" s="5"/>
    </row>
    <row r="62" spans="1:9" s="7" customFormat="1" ht="15.75">
      <c r="A62" s="11" t="s">
        <v>66</v>
      </c>
      <c r="B62" s="12"/>
      <c r="C62" s="15"/>
      <c r="D62" s="5"/>
      <c r="E62" s="5"/>
      <c r="F62" s="5"/>
      <c r="G62" s="5"/>
      <c r="H62" s="5"/>
      <c r="I62" s="5"/>
    </row>
    <row r="63" spans="1:9" s="7" customFormat="1" ht="15.75">
      <c r="A63" s="11">
        <v>32</v>
      </c>
      <c r="B63" s="12" t="s">
        <v>3</v>
      </c>
      <c r="C63" s="15">
        <f>SUM(C64:C69)</f>
        <v>65000</v>
      </c>
      <c r="D63" s="15">
        <f>SUM(D64:D69)</f>
        <v>90000</v>
      </c>
      <c r="E63" s="15">
        <f aca="true" t="shared" si="7" ref="E63:E69">D63/C63*100</f>
        <v>138.46153846153845</v>
      </c>
      <c r="F63" s="15">
        <f>SUM(F64:F69)</f>
        <v>60000</v>
      </c>
      <c r="G63" s="15">
        <f t="shared" si="4"/>
        <v>66.66666666666666</v>
      </c>
      <c r="H63" s="15">
        <f>SUM(H64:H69)</f>
        <v>100000</v>
      </c>
      <c r="I63" s="15">
        <f aca="true" t="shared" si="8" ref="I63:I69">H63/F63*100</f>
        <v>166.66666666666669</v>
      </c>
    </row>
    <row r="64" spans="1:9" s="7" customFormat="1" ht="15.75">
      <c r="A64" s="4">
        <v>3233</v>
      </c>
      <c r="B64" s="13" t="s">
        <v>10</v>
      </c>
      <c r="C64" s="5">
        <v>5000</v>
      </c>
      <c r="D64" s="5">
        <v>15000</v>
      </c>
      <c r="E64" s="5">
        <f t="shared" si="7"/>
        <v>300</v>
      </c>
      <c r="F64" s="5">
        <v>5000</v>
      </c>
      <c r="G64" s="5">
        <f t="shared" si="4"/>
        <v>33.33333333333333</v>
      </c>
      <c r="H64" s="5">
        <v>20000</v>
      </c>
      <c r="I64" s="5">
        <f t="shared" si="8"/>
        <v>400</v>
      </c>
    </row>
    <row r="65" spans="1:9" s="7" customFormat="1" ht="15.75">
      <c r="A65" s="4">
        <v>3235</v>
      </c>
      <c r="B65" s="13" t="s">
        <v>25</v>
      </c>
      <c r="C65" s="5">
        <v>15000</v>
      </c>
      <c r="D65" s="5">
        <v>15000</v>
      </c>
      <c r="E65" s="5">
        <f t="shared" si="7"/>
        <v>100</v>
      </c>
      <c r="F65" s="5">
        <v>10000</v>
      </c>
      <c r="G65" s="5">
        <f t="shared" si="4"/>
        <v>66.66666666666666</v>
      </c>
      <c r="H65" s="5">
        <v>10000</v>
      </c>
      <c r="I65" s="5">
        <f t="shared" si="8"/>
        <v>100</v>
      </c>
    </row>
    <row r="66" spans="1:9" s="7" customFormat="1" ht="15.75">
      <c r="A66" s="4">
        <v>3237</v>
      </c>
      <c r="B66" s="13" t="s">
        <v>11</v>
      </c>
      <c r="C66" s="5">
        <v>20000</v>
      </c>
      <c r="D66" s="5">
        <v>15000</v>
      </c>
      <c r="E66" s="5">
        <f t="shared" si="7"/>
        <v>75</v>
      </c>
      <c r="F66" s="5">
        <v>10000</v>
      </c>
      <c r="G66" s="5">
        <f t="shared" si="4"/>
        <v>66.66666666666666</v>
      </c>
      <c r="H66" s="5">
        <v>20000</v>
      </c>
      <c r="I66" s="5">
        <f t="shared" si="8"/>
        <v>200</v>
      </c>
    </row>
    <row r="67" spans="1:9" s="7" customFormat="1" ht="15.75">
      <c r="A67" s="4">
        <v>3239</v>
      </c>
      <c r="B67" s="13" t="s">
        <v>24</v>
      </c>
      <c r="C67" s="5">
        <v>15000</v>
      </c>
      <c r="D67" s="5">
        <v>15000</v>
      </c>
      <c r="E67" s="5">
        <f t="shared" si="7"/>
        <v>100</v>
      </c>
      <c r="F67" s="5">
        <v>10000</v>
      </c>
      <c r="G67" s="5">
        <f t="shared" si="4"/>
        <v>66.66666666666666</v>
      </c>
      <c r="H67" s="5">
        <v>15000</v>
      </c>
      <c r="I67" s="5">
        <f t="shared" si="8"/>
        <v>150</v>
      </c>
    </row>
    <row r="68" spans="1:9" s="7" customFormat="1" ht="15.75">
      <c r="A68" s="4">
        <v>3241</v>
      </c>
      <c r="B68" s="13" t="s">
        <v>47</v>
      </c>
      <c r="C68" s="5">
        <v>0</v>
      </c>
      <c r="D68" s="5">
        <v>10000</v>
      </c>
      <c r="E68" s="5"/>
      <c r="F68" s="5">
        <v>15000</v>
      </c>
      <c r="G68" s="5">
        <f t="shared" si="4"/>
        <v>150</v>
      </c>
      <c r="H68" s="5">
        <v>15000</v>
      </c>
      <c r="I68" s="5">
        <f t="shared" si="8"/>
        <v>100</v>
      </c>
    </row>
    <row r="69" spans="1:9" s="7" customFormat="1" ht="15.75">
      <c r="A69" s="4">
        <v>3293</v>
      </c>
      <c r="B69" s="13" t="s">
        <v>14</v>
      </c>
      <c r="C69" s="5">
        <v>10000</v>
      </c>
      <c r="D69" s="5">
        <v>20000</v>
      </c>
      <c r="E69" s="5">
        <f t="shared" si="7"/>
        <v>200</v>
      </c>
      <c r="F69" s="5">
        <v>10000</v>
      </c>
      <c r="G69" s="5">
        <f t="shared" si="4"/>
        <v>50</v>
      </c>
      <c r="H69" s="5">
        <v>20000</v>
      </c>
      <c r="I69" s="5">
        <f t="shared" si="8"/>
        <v>200</v>
      </c>
    </row>
    <row r="70" spans="1:9" s="7" customFormat="1" ht="15.75">
      <c r="A70" s="4"/>
      <c r="B70" s="12"/>
      <c r="C70" s="15"/>
      <c r="D70" s="5"/>
      <c r="E70" s="5"/>
      <c r="F70" s="5"/>
      <c r="G70" s="5"/>
      <c r="H70" s="5"/>
      <c r="I70" s="5"/>
    </row>
    <row r="71" spans="1:9" s="7" customFormat="1" ht="15.75">
      <c r="A71" s="4"/>
      <c r="B71" s="12" t="s">
        <v>67</v>
      </c>
      <c r="C71" s="15">
        <f>C63</f>
        <v>65000</v>
      </c>
      <c r="D71" s="15">
        <f>D63</f>
        <v>90000</v>
      </c>
      <c r="E71" s="15">
        <f>D71/C71*100</f>
        <v>138.46153846153845</v>
      </c>
      <c r="F71" s="15">
        <f>F63</f>
        <v>60000</v>
      </c>
      <c r="G71" s="15">
        <f t="shared" si="4"/>
        <v>66.66666666666666</v>
      </c>
      <c r="H71" s="15">
        <f>H63</f>
        <v>100000</v>
      </c>
      <c r="I71" s="15">
        <f>H71/F71*100</f>
        <v>166.66666666666669</v>
      </c>
    </row>
    <row r="72" spans="1:9" s="7" customFormat="1" ht="15.75">
      <c r="A72" s="4"/>
      <c r="B72" s="12"/>
      <c r="C72" s="15"/>
      <c r="D72" s="5"/>
      <c r="E72" s="5"/>
      <c r="F72" s="5"/>
      <c r="G72" s="5"/>
      <c r="H72" s="5"/>
      <c r="I72" s="5"/>
    </row>
    <row r="73" spans="1:9" s="7" customFormat="1" ht="15.75">
      <c r="A73" s="11" t="s">
        <v>58</v>
      </c>
      <c r="B73" s="12"/>
      <c r="C73" s="5"/>
      <c r="D73" s="5"/>
      <c r="E73" s="5"/>
      <c r="F73" s="5"/>
      <c r="G73" s="5"/>
      <c r="H73" s="5"/>
      <c r="I73" s="5"/>
    </row>
    <row r="74" spans="1:9" s="7" customFormat="1" ht="15.75">
      <c r="A74" s="11">
        <v>32</v>
      </c>
      <c r="B74" s="12" t="s">
        <v>3</v>
      </c>
      <c r="C74" s="9">
        <f>SUM(C75:C78)</f>
        <v>55000</v>
      </c>
      <c r="D74" s="9">
        <f>SUM(D75:D78)</f>
        <v>70000</v>
      </c>
      <c r="E74" s="9">
        <f>D74/C74*100</f>
        <v>127.27272727272727</v>
      </c>
      <c r="F74" s="9">
        <f>SUM(F75:F78)</f>
        <v>50000</v>
      </c>
      <c r="G74" s="9">
        <f t="shared" si="4"/>
        <v>71.42857142857143</v>
      </c>
      <c r="H74" s="9">
        <f>SUM(H75:H78)</f>
        <v>60000</v>
      </c>
      <c r="I74" s="9">
        <f>H74/F74*100</f>
        <v>120</v>
      </c>
    </row>
    <row r="75" spans="1:9" s="7" customFormat="1" ht="15.75">
      <c r="A75" s="4">
        <v>3231</v>
      </c>
      <c r="B75" s="13" t="s">
        <v>8</v>
      </c>
      <c r="C75" s="5">
        <v>5000</v>
      </c>
      <c r="D75" s="5">
        <v>10000</v>
      </c>
      <c r="E75" s="5">
        <f>D75/C75*100</f>
        <v>200</v>
      </c>
      <c r="F75" s="5">
        <v>15000</v>
      </c>
      <c r="G75" s="5">
        <f t="shared" si="4"/>
        <v>150</v>
      </c>
      <c r="H75" s="5">
        <v>15000</v>
      </c>
      <c r="I75" s="5">
        <f>H75/F75*100</f>
        <v>100</v>
      </c>
    </row>
    <row r="76" spans="1:9" s="7" customFormat="1" ht="15.75">
      <c r="A76" s="4">
        <v>3237</v>
      </c>
      <c r="B76" s="13" t="s">
        <v>11</v>
      </c>
      <c r="C76" s="5">
        <v>15000</v>
      </c>
      <c r="D76" s="5">
        <v>20000</v>
      </c>
      <c r="E76" s="5">
        <f>D76/C76*100</f>
        <v>133.33333333333331</v>
      </c>
      <c r="F76" s="5">
        <v>15000</v>
      </c>
      <c r="G76" s="5">
        <f t="shared" si="4"/>
        <v>75</v>
      </c>
      <c r="H76" s="5">
        <v>15000</v>
      </c>
      <c r="I76" s="5">
        <f>H76/F76*100</f>
        <v>100</v>
      </c>
    </row>
    <row r="77" spans="1:9" s="7" customFormat="1" ht="15.75">
      <c r="A77" s="4">
        <v>3239</v>
      </c>
      <c r="B77" s="13" t="s">
        <v>24</v>
      </c>
      <c r="C77" s="5">
        <v>35000</v>
      </c>
      <c r="D77" s="5">
        <v>35000</v>
      </c>
      <c r="E77" s="5">
        <f>D77/C77*100</f>
        <v>100</v>
      </c>
      <c r="F77" s="5">
        <v>20000</v>
      </c>
      <c r="G77" s="5">
        <f t="shared" si="4"/>
        <v>57.14285714285714</v>
      </c>
      <c r="H77" s="5">
        <v>30000</v>
      </c>
      <c r="I77" s="5">
        <f>H77/F77*100</f>
        <v>150</v>
      </c>
    </row>
    <row r="78" spans="1:9" s="7" customFormat="1" ht="15.75">
      <c r="A78" s="4">
        <v>3241</v>
      </c>
      <c r="B78" s="13" t="s">
        <v>47</v>
      </c>
      <c r="C78" s="5"/>
      <c r="D78" s="5">
        <v>5000</v>
      </c>
      <c r="E78" s="5"/>
      <c r="F78" s="5">
        <v>0</v>
      </c>
      <c r="G78" s="5">
        <f t="shared" si="4"/>
        <v>0</v>
      </c>
      <c r="H78" s="5">
        <v>0</v>
      </c>
      <c r="I78" s="5"/>
    </row>
    <row r="79" spans="1:9" s="7" customFormat="1" ht="15.75">
      <c r="A79" s="4"/>
      <c r="B79" s="12"/>
      <c r="C79" s="5"/>
      <c r="D79" s="5"/>
      <c r="E79" s="5"/>
      <c r="F79" s="5"/>
      <c r="G79" s="5"/>
      <c r="H79" s="5"/>
      <c r="I79" s="5"/>
    </row>
    <row r="80" spans="1:9" s="7" customFormat="1" ht="15.75">
      <c r="A80" s="4"/>
      <c r="B80" s="12" t="s">
        <v>59</v>
      </c>
      <c r="C80" s="9">
        <f>C74</f>
        <v>55000</v>
      </c>
      <c r="D80" s="9">
        <f>D74</f>
        <v>70000</v>
      </c>
      <c r="E80" s="9">
        <f>D80/C80*100</f>
        <v>127.27272727272727</v>
      </c>
      <c r="F80" s="9">
        <f>F74</f>
        <v>50000</v>
      </c>
      <c r="G80" s="9">
        <f t="shared" si="4"/>
        <v>71.42857142857143</v>
      </c>
      <c r="H80" s="9">
        <f>H74</f>
        <v>60000</v>
      </c>
      <c r="I80" s="9">
        <f>H80/F80*100</f>
        <v>120</v>
      </c>
    </row>
    <row r="81" spans="1:9" s="7" customFormat="1" ht="15.75">
      <c r="A81" s="4"/>
      <c r="B81" s="12"/>
      <c r="C81" s="9"/>
      <c r="D81" s="5"/>
      <c r="E81" s="5"/>
      <c r="F81" s="5"/>
      <c r="G81" s="5"/>
      <c r="H81" s="5"/>
      <c r="I81" s="5"/>
    </row>
    <row r="82" spans="1:9" s="7" customFormat="1" ht="15.75">
      <c r="A82" s="11" t="s">
        <v>76</v>
      </c>
      <c r="B82" s="12"/>
      <c r="C82" s="9"/>
      <c r="D82" s="5"/>
      <c r="E82" s="5"/>
      <c r="F82" s="5"/>
      <c r="G82" s="5"/>
      <c r="H82" s="5"/>
      <c r="I82" s="5"/>
    </row>
    <row r="83" spans="1:9" s="7" customFormat="1" ht="15.75">
      <c r="A83" s="11">
        <v>32</v>
      </c>
      <c r="B83" s="12" t="s">
        <v>3</v>
      </c>
      <c r="C83" s="15">
        <f>SUM(C84:C89)</f>
        <v>20000</v>
      </c>
      <c r="D83" s="15">
        <f>SUM(D84:D89)</f>
        <v>60000</v>
      </c>
      <c r="E83" s="15">
        <f>D83/C83*100</f>
        <v>300</v>
      </c>
      <c r="F83" s="15">
        <f>SUM(F84:F89)</f>
        <v>30000</v>
      </c>
      <c r="G83" s="15">
        <f t="shared" si="4"/>
        <v>50</v>
      </c>
      <c r="H83" s="15">
        <f>SUM(H84:H89)</f>
        <v>40000</v>
      </c>
      <c r="I83" s="15">
        <f>H83/F83*100</f>
        <v>133.33333333333331</v>
      </c>
    </row>
    <row r="84" spans="1:9" s="7" customFormat="1" ht="15.75">
      <c r="A84" s="4">
        <v>3233</v>
      </c>
      <c r="B84" s="13" t="s">
        <v>10</v>
      </c>
      <c r="C84" s="5"/>
      <c r="D84" s="5">
        <v>15000</v>
      </c>
      <c r="E84" s="5"/>
      <c r="F84" s="5">
        <v>5000</v>
      </c>
      <c r="G84" s="5"/>
      <c r="H84" s="5">
        <v>10000</v>
      </c>
      <c r="I84" s="5"/>
    </row>
    <row r="85" spans="1:9" s="7" customFormat="1" ht="15.75">
      <c r="A85" s="4">
        <v>3235</v>
      </c>
      <c r="B85" s="13" t="s">
        <v>25</v>
      </c>
      <c r="C85" s="5">
        <v>5000</v>
      </c>
      <c r="D85" s="5">
        <v>10000</v>
      </c>
      <c r="E85" s="5">
        <f>D85/C85*100</f>
        <v>200</v>
      </c>
      <c r="F85" s="5">
        <v>5000</v>
      </c>
      <c r="G85" s="5">
        <f>F85/D85*100</f>
        <v>50</v>
      </c>
      <c r="H85" s="5">
        <v>5000</v>
      </c>
      <c r="I85" s="5">
        <f>H85/F85*100</f>
        <v>100</v>
      </c>
    </row>
    <row r="86" spans="1:9" s="7" customFormat="1" ht="15.75">
      <c r="A86" s="4">
        <v>3237</v>
      </c>
      <c r="B86" s="13" t="s">
        <v>11</v>
      </c>
      <c r="C86" s="5"/>
      <c r="D86" s="5">
        <v>5000</v>
      </c>
      <c r="E86" s="5"/>
      <c r="F86" s="5"/>
      <c r="G86" s="5"/>
      <c r="H86" s="5"/>
      <c r="I86" s="5"/>
    </row>
    <row r="87" spans="1:9" s="7" customFormat="1" ht="15.75">
      <c r="A87" s="4">
        <v>3239</v>
      </c>
      <c r="B87" s="13" t="s">
        <v>24</v>
      </c>
      <c r="C87" s="5"/>
      <c r="D87" s="5">
        <v>5000</v>
      </c>
      <c r="E87" s="5"/>
      <c r="F87" s="5"/>
      <c r="G87" s="5"/>
      <c r="H87" s="5"/>
      <c r="I87" s="5"/>
    </row>
    <row r="88" spans="1:9" s="7" customFormat="1" ht="15.75">
      <c r="A88" s="4">
        <v>3241</v>
      </c>
      <c r="B88" s="13" t="s">
        <v>47</v>
      </c>
      <c r="C88" s="5">
        <v>12000</v>
      </c>
      <c r="D88" s="5">
        <v>20000</v>
      </c>
      <c r="E88" s="5">
        <f>D88/C88*100</f>
        <v>166.66666666666669</v>
      </c>
      <c r="F88" s="5">
        <v>15000</v>
      </c>
      <c r="G88" s="5">
        <f>F88/D88*100</f>
        <v>75</v>
      </c>
      <c r="H88" s="5">
        <v>20000</v>
      </c>
      <c r="I88" s="5">
        <f>H88/F88*100</f>
        <v>133.33333333333331</v>
      </c>
    </row>
    <row r="89" spans="1:9" s="7" customFormat="1" ht="15.75">
      <c r="A89" s="4">
        <v>3291</v>
      </c>
      <c r="B89" s="13" t="s">
        <v>27</v>
      </c>
      <c r="C89" s="5">
        <v>3000</v>
      </c>
      <c r="D89" s="5">
        <v>5000</v>
      </c>
      <c r="E89" s="5">
        <f>D89/C89*100</f>
        <v>166.66666666666669</v>
      </c>
      <c r="F89" s="5">
        <v>5000</v>
      </c>
      <c r="G89" s="5">
        <f>F89/D89*100</f>
        <v>100</v>
      </c>
      <c r="H89" s="5">
        <v>5000</v>
      </c>
      <c r="I89" s="5">
        <f>H89/F89*100</f>
        <v>100</v>
      </c>
    </row>
    <row r="90" spans="1:9" s="7" customFormat="1" ht="15.75">
      <c r="A90" s="4"/>
      <c r="B90" s="12"/>
      <c r="C90" s="9"/>
      <c r="D90" s="5"/>
      <c r="E90" s="5"/>
      <c r="F90" s="5"/>
      <c r="G90" s="5"/>
      <c r="H90" s="5"/>
      <c r="I90" s="5"/>
    </row>
    <row r="91" spans="1:9" s="7" customFormat="1" ht="15.75">
      <c r="A91" s="4"/>
      <c r="B91" s="12" t="s">
        <v>60</v>
      </c>
      <c r="C91" s="15">
        <f>SUM(C83)</f>
        <v>20000</v>
      </c>
      <c r="D91" s="15">
        <f>SUM(D83)</f>
        <v>60000</v>
      </c>
      <c r="E91" s="15">
        <f>D91/C91*100</f>
        <v>300</v>
      </c>
      <c r="F91" s="15">
        <f>SUM(F83)</f>
        <v>30000</v>
      </c>
      <c r="G91" s="15">
        <f>F91/D91*100</f>
        <v>50</v>
      </c>
      <c r="H91" s="15">
        <f>SUM(H83)</f>
        <v>40000</v>
      </c>
      <c r="I91" s="15">
        <f>H91/F91*100</f>
        <v>133.33333333333331</v>
      </c>
    </row>
    <row r="92" spans="1:9" s="7" customFormat="1" ht="15.75">
      <c r="A92" s="4"/>
      <c r="B92" s="12"/>
      <c r="C92" s="15"/>
      <c r="D92" s="5"/>
      <c r="E92" s="5"/>
      <c r="F92" s="5"/>
      <c r="G92" s="5"/>
      <c r="H92" s="5"/>
      <c r="I92" s="5"/>
    </row>
    <row r="93" spans="1:9" s="7" customFormat="1" ht="15.75">
      <c r="A93" s="11" t="s">
        <v>77</v>
      </c>
      <c r="B93" s="12"/>
      <c r="C93" s="15"/>
      <c r="D93" s="5"/>
      <c r="E93" s="5"/>
      <c r="F93" s="5"/>
      <c r="G93" s="5"/>
      <c r="H93" s="5"/>
      <c r="I93" s="5"/>
    </row>
    <row r="94" spans="1:9" s="7" customFormat="1" ht="15.75">
      <c r="A94" s="11">
        <v>32</v>
      </c>
      <c r="B94" s="12" t="s">
        <v>3</v>
      </c>
      <c r="C94" s="15">
        <f aca="true" t="shared" si="9" ref="C94:H94">C95</f>
        <v>480000</v>
      </c>
      <c r="D94" s="15">
        <f t="shared" si="9"/>
        <v>240000</v>
      </c>
      <c r="E94" s="15">
        <f>D94/C94*100</f>
        <v>50</v>
      </c>
      <c r="F94" s="15">
        <f t="shared" si="9"/>
        <v>0</v>
      </c>
      <c r="G94" s="15">
        <f>F94/D94*100</f>
        <v>0</v>
      </c>
      <c r="H94" s="15">
        <f t="shared" si="9"/>
        <v>0</v>
      </c>
      <c r="I94" s="15"/>
    </row>
    <row r="95" spans="1:9" s="7" customFormat="1" ht="15.75">
      <c r="A95" s="4">
        <v>3294</v>
      </c>
      <c r="B95" s="13" t="s">
        <v>26</v>
      </c>
      <c r="C95" s="14">
        <v>480000</v>
      </c>
      <c r="D95" s="5">
        <v>240000</v>
      </c>
      <c r="E95" s="5">
        <f>D95/C95*100</f>
        <v>50</v>
      </c>
      <c r="F95" s="5">
        <v>0</v>
      </c>
      <c r="G95" s="5">
        <f>F95/D95*100</f>
        <v>0</v>
      </c>
      <c r="H95" s="5">
        <v>0</v>
      </c>
      <c r="I95" s="5"/>
    </row>
    <row r="96" spans="1:9" s="8" customFormat="1" ht="15.75">
      <c r="A96" s="4"/>
      <c r="B96" s="12"/>
      <c r="C96" s="15"/>
      <c r="D96" s="9"/>
      <c r="E96" s="9"/>
      <c r="F96" s="9"/>
      <c r="G96" s="9"/>
      <c r="H96" s="9"/>
      <c r="I96" s="9"/>
    </row>
    <row r="97" spans="1:9" s="7" customFormat="1" ht="15.75">
      <c r="A97" s="4"/>
      <c r="B97" s="12" t="s">
        <v>68</v>
      </c>
      <c r="C97" s="15">
        <f>C94</f>
        <v>480000</v>
      </c>
      <c r="D97" s="15">
        <f>D94</f>
        <v>240000</v>
      </c>
      <c r="E97" s="15">
        <f>D97/C97*100</f>
        <v>50</v>
      </c>
      <c r="F97" s="15">
        <f>F94</f>
        <v>0</v>
      </c>
      <c r="G97" s="15">
        <f>F97/D97*100</f>
        <v>0</v>
      </c>
      <c r="H97" s="15">
        <f>H94</f>
        <v>0</v>
      </c>
      <c r="I97" s="15"/>
    </row>
    <row r="98" spans="1:9" s="7" customFormat="1" ht="15.75">
      <c r="A98" s="4"/>
      <c r="B98" s="12"/>
      <c r="C98" s="15"/>
      <c r="D98" s="5"/>
      <c r="E98" s="5"/>
      <c r="F98" s="5"/>
      <c r="G98" s="5"/>
      <c r="H98" s="5"/>
      <c r="I98" s="5"/>
    </row>
    <row r="99" spans="1:9" s="7" customFormat="1" ht="15.75">
      <c r="A99" s="11" t="s">
        <v>61</v>
      </c>
      <c r="B99" s="12"/>
      <c r="C99" s="15"/>
      <c r="D99" s="5"/>
      <c r="E99" s="5"/>
      <c r="F99" s="5"/>
      <c r="G99" s="5"/>
      <c r="H99" s="5"/>
      <c r="I99" s="5"/>
    </row>
    <row r="100" spans="1:9" s="7" customFormat="1" ht="15.75">
      <c r="A100" s="11">
        <v>32</v>
      </c>
      <c r="B100" s="12" t="s">
        <v>3</v>
      </c>
      <c r="C100" s="15">
        <f>SUM(C101:C105)</f>
        <v>50000</v>
      </c>
      <c r="D100" s="15">
        <f>SUM(D101:D105)</f>
        <v>90000</v>
      </c>
      <c r="E100" s="15">
        <f>D100/C100*100</f>
        <v>180</v>
      </c>
      <c r="F100" s="15">
        <f>SUM(F101:F105)</f>
        <v>50000</v>
      </c>
      <c r="G100" s="15">
        <f aca="true" t="shared" si="10" ref="G100:G105">F100/D100*100</f>
        <v>55.55555555555556</v>
      </c>
      <c r="H100" s="15">
        <f>SUM(H101:H105)</f>
        <v>80000</v>
      </c>
      <c r="I100" s="15">
        <f aca="true" t="shared" si="11" ref="I100:I105">H100/F100*100</f>
        <v>160</v>
      </c>
    </row>
    <row r="101" spans="1:9" s="7" customFormat="1" ht="15.75">
      <c r="A101" s="4">
        <v>3233</v>
      </c>
      <c r="B101" s="13" t="s">
        <v>10</v>
      </c>
      <c r="C101" s="14">
        <v>10000</v>
      </c>
      <c r="D101" s="14">
        <v>30000</v>
      </c>
      <c r="E101" s="5">
        <f>D101/C101*100</f>
        <v>300</v>
      </c>
      <c r="F101" s="14">
        <v>10000</v>
      </c>
      <c r="G101" s="5">
        <f t="shared" si="10"/>
        <v>33.33333333333333</v>
      </c>
      <c r="H101" s="14">
        <v>30000</v>
      </c>
      <c r="I101" s="5">
        <f t="shared" si="11"/>
        <v>300</v>
      </c>
    </row>
    <row r="102" spans="1:9" s="7" customFormat="1" ht="15.75">
      <c r="A102" s="4">
        <v>3235</v>
      </c>
      <c r="B102" s="13" t="s">
        <v>25</v>
      </c>
      <c r="C102" s="14">
        <v>10000</v>
      </c>
      <c r="D102" s="14">
        <v>10000</v>
      </c>
      <c r="E102" s="5">
        <f>D102/C102*100</f>
        <v>100</v>
      </c>
      <c r="F102" s="14">
        <v>10000</v>
      </c>
      <c r="G102" s="5">
        <f t="shared" si="10"/>
        <v>100</v>
      </c>
      <c r="H102" s="14">
        <v>10000</v>
      </c>
      <c r="I102" s="5">
        <f t="shared" si="11"/>
        <v>100</v>
      </c>
    </row>
    <row r="103" spans="1:9" s="7" customFormat="1" ht="15.75">
      <c r="A103" s="4">
        <v>3237</v>
      </c>
      <c r="B103" s="13" t="s">
        <v>42</v>
      </c>
      <c r="C103" s="14">
        <v>20000</v>
      </c>
      <c r="D103" s="14">
        <v>20000</v>
      </c>
      <c r="E103" s="5">
        <f>D103/C103*100</f>
        <v>100</v>
      </c>
      <c r="F103" s="14">
        <v>10000</v>
      </c>
      <c r="G103" s="5">
        <f t="shared" si="10"/>
        <v>50</v>
      </c>
      <c r="H103" s="14">
        <v>20000</v>
      </c>
      <c r="I103" s="5">
        <f t="shared" si="11"/>
        <v>200</v>
      </c>
    </row>
    <row r="104" spans="1:9" s="7" customFormat="1" ht="15.75">
      <c r="A104" s="4">
        <v>3239</v>
      </c>
      <c r="B104" s="13" t="s">
        <v>24</v>
      </c>
      <c r="C104" s="14">
        <v>10000</v>
      </c>
      <c r="D104" s="14">
        <v>20000</v>
      </c>
      <c r="E104" s="5">
        <f>D104/C104*100</f>
        <v>200</v>
      </c>
      <c r="F104" s="14">
        <v>10000</v>
      </c>
      <c r="G104" s="5">
        <f t="shared" si="10"/>
        <v>50</v>
      </c>
      <c r="H104" s="14">
        <v>10000</v>
      </c>
      <c r="I104" s="5">
        <f t="shared" si="11"/>
        <v>100</v>
      </c>
    </row>
    <row r="105" spans="1:9" s="7" customFormat="1" ht="15.75">
      <c r="A105" s="4">
        <v>3241</v>
      </c>
      <c r="B105" s="13" t="s">
        <v>47</v>
      </c>
      <c r="C105" s="14"/>
      <c r="D105" s="14">
        <v>10000</v>
      </c>
      <c r="E105" s="5"/>
      <c r="F105" s="14">
        <v>10000</v>
      </c>
      <c r="G105" s="5">
        <f t="shared" si="10"/>
        <v>100</v>
      </c>
      <c r="H105" s="14">
        <v>10000</v>
      </c>
      <c r="I105" s="5">
        <f t="shared" si="11"/>
        <v>100</v>
      </c>
    </row>
    <row r="106" spans="1:9" s="7" customFormat="1" ht="15.75">
      <c r="A106" s="4"/>
      <c r="B106" s="13"/>
      <c r="C106" s="15"/>
      <c r="D106" s="5"/>
      <c r="E106" s="5"/>
      <c r="F106" s="5"/>
      <c r="G106" s="5"/>
      <c r="H106" s="5"/>
      <c r="I106" s="5"/>
    </row>
    <row r="107" spans="1:9" s="7" customFormat="1" ht="15.75">
      <c r="A107" s="11"/>
      <c r="B107" s="12" t="s">
        <v>62</v>
      </c>
      <c r="C107" s="15">
        <f>SUM(C100)</f>
        <v>50000</v>
      </c>
      <c r="D107" s="15">
        <f>SUM(D100)</f>
        <v>90000</v>
      </c>
      <c r="E107" s="15">
        <f>D107/C107*100</f>
        <v>180</v>
      </c>
      <c r="F107" s="15">
        <f>SUM(F100)</f>
        <v>50000</v>
      </c>
      <c r="G107" s="15">
        <f>F107/D107*100</f>
        <v>55.55555555555556</v>
      </c>
      <c r="H107" s="15">
        <f>SUM(H100)</f>
        <v>80000</v>
      </c>
      <c r="I107" s="15">
        <f>H107/F107*100</f>
        <v>160</v>
      </c>
    </row>
    <row r="108" spans="1:9" s="7" customFormat="1" ht="15.75">
      <c r="A108" s="11"/>
      <c r="B108" s="12"/>
      <c r="C108" s="15"/>
      <c r="D108" s="5"/>
      <c r="E108" s="5"/>
      <c r="F108" s="5"/>
      <c r="G108" s="5"/>
      <c r="H108" s="5"/>
      <c r="I108" s="5"/>
    </row>
    <row r="109" spans="1:9" s="7" customFormat="1" ht="15.75">
      <c r="A109" s="11" t="s">
        <v>78</v>
      </c>
      <c r="B109" s="12"/>
      <c r="C109" s="15"/>
      <c r="D109" s="5"/>
      <c r="E109" s="5"/>
      <c r="F109" s="5"/>
      <c r="G109" s="5"/>
      <c r="H109" s="5"/>
      <c r="I109" s="5"/>
    </row>
    <row r="110" spans="1:9" s="7" customFormat="1" ht="15.75">
      <c r="A110" s="11">
        <v>32</v>
      </c>
      <c r="B110" s="12" t="s">
        <v>3</v>
      </c>
      <c r="C110" s="15">
        <f aca="true" t="shared" si="12" ref="C110:H110">SUM(C111:C111)</f>
        <v>260000</v>
      </c>
      <c r="D110" s="15">
        <f t="shared" si="12"/>
        <v>130000</v>
      </c>
      <c r="E110" s="15">
        <f>D110/C110*100</f>
        <v>50</v>
      </c>
      <c r="F110" s="15">
        <f t="shared" si="12"/>
        <v>0</v>
      </c>
      <c r="G110" s="15">
        <f>F110/D110*100</f>
        <v>0</v>
      </c>
      <c r="H110" s="15">
        <f t="shared" si="12"/>
        <v>0</v>
      </c>
      <c r="I110" s="15"/>
    </row>
    <row r="111" spans="1:9" s="7" customFormat="1" ht="15.75">
      <c r="A111" s="4">
        <v>3294</v>
      </c>
      <c r="B111" s="13" t="s">
        <v>45</v>
      </c>
      <c r="C111" s="14">
        <v>260000</v>
      </c>
      <c r="D111" s="5">
        <v>130000</v>
      </c>
      <c r="E111" s="5">
        <f>D111/C111*100</f>
        <v>50</v>
      </c>
      <c r="F111" s="5">
        <v>0</v>
      </c>
      <c r="G111" s="5">
        <f>F111/D111*100</f>
        <v>0</v>
      </c>
      <c r="H111" s="5">
        <v>0</v>
      </c>
      <c r="I111" s="5"/>
    </row>
    <row r="112" spans="1:9" s="7" customFormat="1" ht="15.75">
      <c r="A112" s="4"/>
      <c r="B112" s="12"/>
      <c r="C112" s="15"/>
      <c r="D112" s="5"/>
      <c r="E112" s="5"/>
      <c r="F112" s="5"/>
      <c r="G112" s="5"/>
      <c r="H112" s="5"/>
      <c r="I112" s="5"/>
    </row>
    <row r="113" spans="1:9" s="7" customFormat="1" ht="15.75">
      <c r="A113" s="4"/>
      <c r="B113" s="12" t="s">
        <v>69</v>
      </c>
      <c r="C113" s="15">
        <f>C110</f>
        <v>260000</v>
      </c>
      <c r="D113" s="15">
        <f>D110</f>
        <v>130000</v>
      </c>
      <c r="E113" s="15">
        <f>D113/C113*100</f>
        <v>50</v>
      </c>
      <c r="F113" s="15">
        <f>F110</f>
        <v>0</v>
      </c>
      <c r="G113" s="15">
        <f>F113/D113*100</f>
        <v>0</v>
      </c>
      <c r="H113" s="15">
        <f>H110</f>
        <v>0</v>
      </c>
      <c r="I113" s="15"/>
    </row>
    <row r="114" spans="1:9" s="7" customFormat="1" ht="15.75">
      <c r="A114" s="4"/>
      <c r="B114" s="12"/>
      <c r="C114" s="15"/>
      <c r="D114" s="5"/>
      <c r="E114" s="5"/>
      <c r="F114" s="5"/>
      <c r="G114" s="5"/>
      <c r="H114" s="5"/>
      <c r="I114" s="5"/>
    </row>
    <row r="115" spans="1:9" s="7" customFormat="1" ht="15.75">
      <c r="A115" s="11" t="s">
        <v>79</v>
      </c>
      <c r="B115" s="12"/>
      <c r="C115" s="15"/>
      <c r="D115" s="5"/>
      <c r="E115" s="5"/>
      <c r="F115" s="5"/>
      <c r="G115" s="5"/>
      <c r="H115" s="5"/>
      <c r="I115" s="5"/>
    </row>
    <row r="116" spans="1:9" s="7" customFormat="1" ht="15.75">
      <c r="A116" s="11">
        <v>32</v>
      </c>
      <c r="B116" s="12" t="s">
        <v>3</v>
      </c>
      <c r="C116" s="15">
        <f>SUM(C117:C122)</f>
        <v>150000</v>
      </c>
      <c r="D116" s="15">
        <f>SUM(D117:D122)</f>
        <v>150000</v>
      </c>
      <c r="E116" s="15">
        <f aca="true" t="shared" si="13" ref="E116:E122">D116/C116*100</f>
        <v>100</v>
      </c>
      <c r="F116" s="15">
        <f>SUM(F117:F122)</f>
        <v>0</v>
      </c>
      <c r="G116" s="15">
        <f aca="true" t="shared" si="14" ref="G116:G122">F116/D116*100</f>
        <v>0</v>
      </c>
      <c r="H116" s="15">
        <f>SUM(H117:H122)</f>
        <v>0</v>
      </c>
      <c r="I116" s="15"/>
    </row>
    <row r="117" spans="1:9" s="7" customFormat="1" ht="15.75">
      <c r="A117" s="4">
        <v>3211</v>
      </c>
      <c r="B117" s="13" t="s">
        <v>4</v>
      </c>
      <c r="C117" s="14">
        <v>5000</v>
      </c>
      <c r="D117" s="14">
        <v>5000</v>
      </c>
      <c r="E117" s="5">
        <f t="shared" si="13"/>
        <v>100</v>
      </c>
      <c r="F117" s="14">
        <v>0</v>
      </c>
      <c r="G117" s="5">
        <f t="shared" si="14"/>
        <v>0</v>
      </c>
      <c r="H117" s="14">
        <v>0</v>
      </c>
      <c r="I117" s="5"/>
    </row>
    <row r="118" spans="1:9" s="7" customFormat="1" ht="15.75">
      <c r="A118" s="4">
        <v>3233</v>
      </c>
      <c r="B118" s="13" t="s">
        <v>10</v>
      </c>
      <c r="C118" s="14">
        <v>25000</v>
      </c>
      <c r="D118" s="14">
        <v>25000</v>
      </c>
      <c r="E118" s="5">
        <f t="shared" si="13"/>
        <v>100</v>
      </c>
      <c r="F118" s="14">
        <v>0</v>
      </c>
      <c r="G118" s="5">
        <f t="shared" si="14"/>
        <v>0</v>
      </c>
      <c r="H118" s="14">
        <v>0</v>
      </c>
      <c r="I118" s="5"/>
    </row>
    <row r="119" spans="1:9" s="7" customFormat="1" ht="15.75">
      <c r="A119" s="4">
        <v>3235</v>
      </c>
      <c r="B119" s="13" t="s">
        <v>25</v>
      </c>
      <c r="C119" s="14">
        <v>30000</v>
      </c>
      <c r="D119" s="14">
        <v>30000</v>
      </c>
      <c r="E119" s="5">
        <f t="shared" si="13"/>
        <v>100</v>
      </c>
      <c r="F119" s="14">
        <v>0</v>
      </c>
      <c r="G119" s="5">
        <f t="shared" si="14"/>
        <v>0</v>
      </c>
      <c r="H119" s="14">
        <v>0</v>
      </c>
      <c r="I119" s="5"/>
    </row>
    <row r="120" spans="1:9" s="7" customFormat="1" ht="15.75">
      <c r="A120" s="4">
        <v>3239</v>
      </c>
      <c r="B120" s="13" t="s">
        <v>24</v>
      </c>
      <c r="C120" s="14">
        <v>15000</v>
      </c>
      <c r="D120" s="14">
        <v>15000</v>
      </c>
      <c r="E120" s="5">
        <f t="shared" si="13"/>
        <v>100</v>
      </c>
      <c r="F120" s="14">
        <v>0</v>
      </c>
      <c r="G120" s="5">
        <f t="shared" si="14"/>
        <v>0</v>
      </c>
      <c r="H120" s="14">
        <v>0</v>
      </c>
      <c r="I120" s="5"/>
    </row>
    <row r="121" spans="1:9" s="7" customFormat="1" ht="15.75">
      <c r="A121" s="4">
        <v>3241</v>
      </c>
      <c r="B121" s="13" t="s">
        <v>47</v>
      </c>
      <c r="C121" s="14">
        <v>50000</v>
      </c>
      <c r="D121" s="14">
        <v>50000</v>
      </c>
      <c r="E121" s="5">
        <f t="shared" si="13"/>
        <v>100</v>
      </c>
      <c r="F121" s="14">
        <v>0</v>
      </c>
      <c r="G121" s="5">
        <f t="shared" si="14"/>
        <v>0</v>
      </c>
      <c r="H121" s="14">
        <v>0</v>
      </c>
      <c r="I121" s="5"/>
    </row>
    <row r="122" spans="1:9" s="7" customFormat="1" ht="15.75">
      <c r="A122" s="4">
        <v>3293</v>
      </c>
      <c r="B122" s="13" t="s">
        <v>14</v>
      </c>
      <c r="C122" s="14">
        <v>25000</v>
      </c>
      <c r="D122" s="14">
        <v>25000</v>
      </c>
      <c r="E122" s="5">
        <f t="shared" si="13"/>
        <v>100</v>
      </c>
      <c r="F122" s="14">
        <v>0</v>
      </c>
      <c r="G122" s="5">
        <f t="shared" si="14"/>
        <v>0</v>
      </c>
      <c r="H122" s="14">
        <v>0</v>
      </c>
      <c r="I122" s="5"/>
    </row>
    <row r="123" spans="1:9" s="7" customFormat="1" ht="15.75">
      <c r="A123" s="4"/>
      <c r="B123" s="12"/>
      <c r="C123" s="15"/>
      <c r="D123" s="5"/>
      <c r="E123" s="5"/>
      <c r="F123" s="5"/>
      <c r="G123" s="5"/>
      <c r="H123" s="5"/>
      <c r="I123" s="5"/>
    </row>
    <row r="124" spans="1:9" s="7" customFormat="1" ht="15.75">
      <c r="A124" s="4"/>
      <c r="B124" s="12" t="s">
        <v>70</v>
      </c>
      <c r="C124" s="15">
        <f>SUM(C116)</f>
        <v>150000</v>
      </c>
      <c r="D124" s="15">
        <f>SUM(D116)</f>
        <v>150000</v>
      </c>
      <c r="E124" s="15">
        <f>D124/C124*100</f>
        <v>100</v>
      </c>
      <c r="F124" s="15">
        <f>SUM(F116)</f>
        <v>0</v>
      </c>
      <c r="G124" s="15">
        <f>F124/D124*100</f>
        <v>0</v>
      </c>
      <c r="H124" s="15">
        <f>SUM(H116)</f>
        <v>0</v>
      </c>
      <c r="I124" s="15"/>
    </row>
    <row r="125" spans="1:9" s="7" customFormat="1" ht="15.75">
      <c r="A125" s="4"/>
      <c r="B125" s="12"/>
      <c r="C125" s="15"/>
      <c r="D125" s="9"/>
      <c r="E125" s="5"/>
      <c r="F125" s="9"/>
      <c r="G125" s="5"/>
      <c r="H125" s="9"/>
      <c r="I125" s="5"/>
    </row>
    <row r="126" spans="1:9" s="7" customFormat="1" ht="15.75">
      <c r="A126" s="39" t="s">
        <v>80</v>
      </c>
      <c r="B126" s="40"/>
      <c r="C126" s="40"/>
      <c r="D126" s="40"/>
      <c r="E126" s="40"/>
      <c r="F126" s="40"/>
      <c r="G126" s="40"/>
      <c r="H126" s="40"/>
      <c r="I126" s="40"/>
    </row>
    <row r="127" spans="1:9" s="7" customFormat="1" ht="15.75">
      <c r="A127" s="11">
        <v>38</v>
      </c>
      <c r="B127" s="12" t="s">
        <v>29</v>
      </c>
      <c r="C127" s="15">
        <f>SUM(C128:C131)</f>
        <v>11220000</v>
      </c>
      <c r="D127" s="15">
        <f>SUM(D128:D131)</f>
        <v>4767959</v>
      </c>
      <c r="E127" s="15">
        <f>D127/C127*100</f>
        <v>42.495178253119434</v>
      </c>
      <c r="F127" s="15">
        <f>SUM(F128:F131)</f>
        <v>0</v>
      </c>
      <c r="G127" s="15">
        <f>F127/D127*100</f>
        <v>0</v>
      </c>
      <c r="H127" s="15">
        <f>SUM(H128:H131)</f>
        <v>0</v>
      </c>
      <c r="I127" s="15"/>
    </row>
    <row r="128" spans="1:9" s="7" customFormat="1" ht="15.75">
      <c r="A128" s="4">
        <v>3811</v>
      </c>
      <c r="B128" s="13" t="s">
        <v>43</v>
      </c>
      <c r="C128" s="5">
        <v>10000000</v>
      </c>
      <c r="D128" s="5">
        <v>4157706</v>
      </c>
      <c r="E128" s="5">
        <f>D128/C128*100</f>
        <v>41.577059999999996</v>
      </c>
      <c r="F128" s="5"/>
      <c r="G128" s="5">
        <f>F128/D128*100</f>
        <v>0</v>
      </c>
      <c r="H128" s="5"/>
      <c r="I128" s="5"/>
    </row>
    <row r="129" spans="1:9" s="7" customFormat="1" ht="15.75">
      <c r="A129" s="4">
        <v>3821</v>
      </c>
      <c r="B129" s="13" t="s">
        <v>85</v>
      </c>
      <c r="C129" s="5">
        <v>320000</v>
      </c>
      <c r="D129" s="5">
        <v>133456</v>
      </c>
      <c r="E129" s="5">
        <f>D129/C129*100</f>
        <v>41.705</v>
      </c>
      <c r="F129" s="5"/>
      <c r="G129" s="5"/>
      <c r="H129" s="5"/>
      <c r="I129" s="5"/>
    </row>
    <row r="130" spans="1:9" s="7" customFormat="1" ht="15.75">
      <c r="A130" s="4">
        <v>3811</v>
      </c>
      <c r="B130" s="13" t="s">
        <v>44</v>
      </c>
      <c r="C130" s="5">
        <v>880000</v>
      </c>
      <c r="D130" s="5">
        <v>461968</v>
      </c>
      <c r="E130" s="5">
        <f>D130/C130*100</f>
        <v>52.49636363636364</v>
      </c>
      <c r="F130" s="5"/>
      <c r="G130" s="5">
        <f>F130/D130*100</f>
        <v>0</v>
      </c>
      <c r="H130" s="5"/>
      <c r="I130" s="5"/>
    </row>
    <row r="131" spans="1:9" s="7" customFormat="1" ht="15.75">
      <c r="A131" s="4">
        <v>3821</v>
      </c>
      <c r="B131" s="13" t="s">
        <v>86</v>
      </c>
      <c r="C131" s="14">
        <v>20000</v>
      </c>
      <c r="D131" s="5">
        <v>14829</v>
      </c>
      <c r="E131" s="5">
        <f>D131/C131*100</f>
        <v>74.14500000000001</v>
      </c>
      <c r="F131" s="5"/>
      <c r="G131" s="5"/>
      <c r="H131" s="5"/>
      <c r="I131" s="5"/>
    </row>
    <row r="132" spans="1:9" s="7" customFormat="1" ht="15.75">
      <c r="A132" s="4"/>
      <c r="B132" s="13"/>
      <c r="C132" s="14"/>
      <c r="D132" s="5"/>
      <c r="E132" s="5"/>
      <c r="F132" s="5"/>
      <c r="G132" s="5"/>
      <c r="H132" s="5"/>
      <c r="I132" s="5"/>
    </row>
    <row r="133" spans="1:9" s="8" customFormat="1" ht="15.75">
      <c r="A133" s="11"/>
      <c r="B133" s="12" t="s">
        <v>71</v>
      </c>
      <c r="C133" s="15">
        <f>C127</f>
        <v>11220000</v>
      </c>
      <c r="D133" s="15">
        <f>D127</f>
        <v>4767959</v>
      </c>
      <c r="E133" s="15">
        <f>D133/C133*100</f>
        <v>42.495178253119434</v>
      </c>
      <c r="F133" s="15">
        <f>F127</f>
        <v>0</v>
      </c>
      <c r="G133" s="15">
        <f>F133/D133*100</f>
        <v>0</v>
      </c>
      <c r="H133" s="15">
        <f>H127</f>
        <v>0</v>
      </c>
      <c r="I133" s="15"/>
    </row>
    <row r="134" spans="1:9" s="7" customFormat="1" ht="15.75">
      <c r="A134" s="4"/>
      <c r="B134" s="12"/>
      <c r="C134" s="14"/>
      <c r="D134" s="5"/>
      <c r="E134" s="5"/>
      <c r="F134" s="5"/>
      <c r="G134" s="5"/>
      <c r="H134" s="5"/>
      <c r="I134" s="5"/>
    </row>
    <row r="135" spans="1:9" s="7" customFormat="1" ht="15.75">
      <c r="A135" s="39" t="s">
        <v>81</v>
      </c>
      <c r="B135" s="40"/>
      <c r="C135" s="40"/>
      <c r="D135" s="40"/>
      <c r="E135" s="40"/>
      <c r="F135" s="40"/>
      <c r="G135" s="40"/>
      <c r="H135" s="40"/>
      <c r="I135" s="40"/>
    </row>
    <row r="136" spans="1:9" s="7" customFormat="1" ht="15.75">
      <c r="A136" s="11">
        <v>38</v>
      </c>
      <c r="B136" s="12" t="s">
        <v>29</v>
      </c>
      <c r="C136" s="15">
        <f>SUM(C137:C140)</f>
        <v>9164000</v>
      </c>
      <c r="D136" s="15">
        <f>SUM(D137:D140)</f>
        <v>7650000</v>
      </c>
      <c r="E136" s="15">
        <f>D136/C136*100</f>
        <v>83.47883020515059</v>
      </c>
      <c r="F136" s="15">
        <f>SUM(F137:F140)</f>
        <v>2703500</v>
      </c>
      <c r="G136" s="15">
        <f>F136/D136*100</f>
        <v>35.33986928104575</v>
      </c>
      <c r="H136" s="15">
        <f>SUM(H137:H140)</f>
        <v>0</v>
      </c>
      <c r="I136" s="15">
        <f>H136/F136*100</f>
        <v>0</v>
      </c>
    </row>
    <row r="137" spans="1:9" s="7" customFormat="1" ht="15.75">
      <c r="A137" s="4">
        <v>3811</v>
      </c>
      <c r="B137" s="13" t="s">
        <v>43</v>
      </c>
      <c r="C137" s="14">
        <v>7125000</v>
      </c>
      <c r="D137" s="5">
        <v>6460000</v>
      </c>
      <c r="E137" s="5">
        <f>D137/C137*100</f>
        <v>90.66666666666666</v>
      </c>
      <c r="F137" s="5">
        <v>2231000</v>
      </c>
      <c r="G137" s="5">
        <f>F137/D137*100</f>
        <v>34.535603715170275</v>
      </c>
      <c r="H137" s="5"/>
      <c r="I137" s="5">
        <f>H137/F137*100</f>
        <v>0</v>
      </c>
    </row>
    <row r="138" spans="1:9" s="7" customFormat="1" ht="15.75">
      <c r="A138" s="4">
        <v>3821</v>
      </c>
      <c r="B138" s="13" t="s">
        <v>85</v>
      </c>
      <c r="C138" s="14">
        <v>375000</v>
      </c>
      <c r="D138" s="5">
        <v>340000</v>
      </c>
      <c r="E138" s="5">
        <f>D138/C138*100</f>
        <v>90.66666666666666</v>
      </c>
      <c r="F138" s="5">
        <v>177500</v>
      </c>
      <c r="G138" s="5"/>
      <c r="H138" s="5"/>
      <c r="I138" s="5"/>
    </row>
    <row r="139" spans="1:9" s="7" customFormat="1" ht="15.75">
      <c r="A139" s="4">
        <v>3821</v>
      </c>
      <c r="B139" s="13" t="s">
        <v>86</v>
      </c>
      <c r="C139" s="14">
        <v>84000</v>
      </c>
      <c r="D139" s="5">
        <v>42500</v>
      </c>
      <c r="E139" s="5">
        <f>D139/C139*100</f>
        <v>50.595238095238095</v>
      </c>
      <c r="F139" s="5">
        <v>15000</v>
      </c>
      <c r="G139" s="5"/>
      <c r="H139" s="5"/>
      <c r="I139" s="5"/>
    </row>
    <row r="140" spans="1:9" s="7" customFormat="1" ht="15.75">
      <c r="A140" s="4">
        <v>3811</v>
      </c>
      <c r="B140" s="13" t="s">
        <v>44</v>
      </c>
      <c r="C140" s="14">
        <v>1580000</v>
      </c>
      <c r="D140" s="5">
        <v>807500</v>
      </c>
      <c r="E140" s="5">
        <f>D140/C140*100</f>
        <v>51.10759493670886</v>
      </c>
      <c r="F140" s="5">
        <v>280000</v>
      </c>
      <c r="G140" s="5">
        <f>F140/D140*100</f>
        <v>34.6749226006192</v>
      </c>
      <c r="H140" s="5"/>
      <c r="I140" s="5">
        <f>H140/F140*100</f>
        <v>0</v>
      </c>
    </row>
    <row r="141" spans="1:9" s="7" customFormat="1" ht="15.75">
      <c r="A141" s="4"/>
      <c r="B141" s="13"/>
      <c r="C141" s="14"/>
      <c r="D141" s="5"/>
      <c r="E141" s="5"/>
      <c r="F141" s="5"/>
      <c r="G141" s="5"/>
      <c r="H141" s="5"/>
      <c r="I141" s="5"/>
    </row>
    <row r="142" spans="1:9" s="8" customFormat="1" ht="15.75">
      <c r="A142" s="11"/>
      <c r="B142" s="12" t="s">
        <v>72</v>
      </c>
      <c r="C142" s="15">
        <f>C136</f>
        <v>9164000</v>
      </c>
      <c r="D142" s="15">
        <f>D136</f>
        <v>7650000</v>
      </c>
      <c r="E142" s="15">
        <f>D142/C142*100</f>
        <v>83.47883020515059</v>
      </c>
      <c r="F142" s="15">
        <f>F136</f>
        <v>2703500</v>
      </c>
      <c r="G142" s="15">
        <f>F142/D142*100</f>
        <v>35.33986928104575</v>
      </c>
      <c r="H142" s="15">
        <f>H136</f>
        <v>0</v>
      </c>
      <c r="I142" s="15">
        <f>H142/F142*100</f>
        <v>0</v>
      </c>
    </row>
    <row r="143" spans="1:9" s="7" customFormat="1" ht="15.75">
      <c r="A143" s="4"/>
      <c r="B143" s="12"/>
      <c r="C143" s="14"/>
      <c r="D143" s="5"/>
      <c r="E143" s="5"/>
      <c r="F143" s="5"/>
      <c r="G143" s="5"/>
      <c r="H143" s="5"/>
      <c r="I143" s="5"/>
    </row>
    <row r="144" spans="1:9" s="7" customFormat="1" ht="15.75">
      <c r="A144" s="39" t="s">
        <v>82</v>
      </c>
      <c r="B144" s="40"/>
      <c r="C144" s="40"/>
      <c r="D144" s="40"/>
      <c r="E144" s="40"/>
      <c r="F144" s="40"/>
      <c r="G144" s="40"/>
      <c r="H144" s="40"/>
      <c r="I144" s="40"/>
    </row>
    <row r="145" spans="1:9" s="7" customFormat="1" ht="15.75">
      <c r="A145" s="11">
        <v>38</v>
      </c>
      <c r="B145" s="12" t="s">
        <v>29</v>
      </c>
      <c r="C145" s="15">
        <f>SUM(C146:C149)</f>
        <v>14496000</v>
      </c>
      <c r="D145" s="15">
        <f>SUM(D146:D149)</f>
        <v>8100000</v>
      </c>
      <c r="E145" s="15">
        <f>D145/C145*100</f>
        <v>55.877483443708606</v>
      </c>
      <c r="F145" s="15">
        <f>SUM(F146:F149)</f>
        <v>11273000</v>
      </c>
      <c r="G145" s="15">
        <f>F145/D145*100</f>
        <v>139.17283950617283</v>
      </c>
      <c r="H145" s="15">
        <f>SUM(H146:H149)</f>
        <v>472500</v>
      </c>
      <c r="I145" s="15">
        <f>H145/F145*100</f>
        <v>4.1914308524793755</v>
      </c>
    </row>
    <row r="146" spans="1:9" s="7" customFormat="1" ht="15.75">
      <c r="A146" s="4">
        <v>3811</v>
      </c>
      <c r="B146" s="13" t="s">
        <v>43</v>
      </c>
      <c r="C146" s="14">
        <v>12900000</v>
      </c>
      <c r="D146" s="5">
        <v>6912000</v>
      </c>
      <c r="E146" s="5"/>
      <c r="F146" s="5">
        <v>10020000</v>
      </c>
      <c r="G146" s="5">
        <f>F146/D146*100</f>
        <v>144.96527777777777</v>
      </c>
      <c r="H146" s="5">
        <v>420000</v>
      </c>
      <c r="I146" s="5">
        <f>H146/F146*100</f>
        <v>4.191616766467066</v>
      </c>
    </row>
    <row r="147" spans="1:9" s="7" customFormat="1" ht="15.75">
      <c r="A147" s="4">
        <v>3821</v>
      </c>
      <c r="B147" s="13" t="s">
        <v>97</v>
      </c>
      <c r="C147" s="14"/>
      <c r="D147" s="5">
        <v>288000</v>
      </c>
      <c r="E147" s="5"/>
      <c r="F147" s="5"/>
      <c r="G147" s="5"/>
      <c r="H147" s="5"/>
      <c r="I147" s="5"/>
    </row>
    <row r="148" spans="1:9" s="7" customFormat="1" ht="15.75">
      <c r="A148" s="4">
        <v>3821</v>
      </c>
      <c r="B148" s="13" t="s">
        <v>98</v>
      </c>
      <c r="C148" s="14"/>
      <c r="D148" s="5">
        <v>36000</v>
      </c>
      <c r="E148" s="5"/>
      <c r="F148" s="5"/>
      <c r="G148" s="5"/>
      <c r="H148" s="5"/>
      <c r="I148" s="5"/>
    </row>
    <row r="149" spans="1:9" s="7" customFormat="1" ht="15.75">
      <c r="A149" s="4">
        <v>3811</v>
      </c>
      <c r="B149" s="13" t="s">
        <v>44</v>
      </c>
      <c r="C149" s="14">
        <v>1596000</v>
      </c>
      <c r="D149" s="5">
        <v>864000</v>
      </c>
      <c r="E149" s="5">
        <f>D149/C149*100</f>
        <v>54.13533834586466</v>
      </c>
      <c r="F149" s="5">
        <v>1253000</v>
      </c>
      <c r="G149" s="5">
        <f>F149/D149*100</f>
        <v>145.02314814814815</v>
      </c>
      <c r="H149" s="5">
        <v>52500</v>
      </c>
      <c r="I149" s="5">
        <f>H149/F149*100</f>
        <v>4.189944134078212</v>
      </c>
    </row>
    <row r="150" spans="1:9" s="7" customFormat="1" ht="15.75">
      <c r="A150" s="4"/>
      <c r="B150" s="13"/>
      <c r="C150" s="14"/>
      <c r="D150" s="5"/>
      <c r="E150" s="5"/>
      <c r="F150" s="5"/>
      <c r="G150" s="5"/>
      <c r="H150" s="5"/>
      <c r="I150" s="5"/>
    </row>
    <row r="151" spans="1:9" s="8" customFormat="1" ht="15.75">
      <c r="A151" s="11"/>
      <c r="B151" s="12" t="s">
        <v>73</v>
      </c>
      <c r="C151" s="15">
        <f>C145</f>
        <v>14496000</v>
      </c>
      <c r="D151" s="15">
        <f>D145</f>
        <v>8100000</v>
      </c>
      <c r="E151" s="15">
        <f>D151/C151*100</f>
        <v>55.877483443708606</v>
      </c>
      <c r="F151" s="15">
        <f>F145</f>
        <v>11273000</v>
      </c>
      <c r="G151" s="15">
        <f>F151/D151*100</f>
        <v>139.17283950617283</v>
      </c>
      <c r="H151" s="15">
        <f>H145</f>
        <v>472500</v>
      </c>
      <c r="I151" s="15">
        <f>H151/F151*100</f>
        <v>4.1914308524793755</v>
      </c>
    </row>
    <row r="152" spans="1:9" s="7" customFormat="1" ht="15.75">
      <c r="A152" s="4"/>
      <c r="B152" s="12"/>
      <c r="C152" s="14"/>
      <c r="D152" s="5"/>
      <c r="E152" s="5"/>
      <c r="F152" s="5"/>
      <c r="G152" s="5"/>
      <c r="H152" s="5"/>
      <c r="I152" s="5"/>
    </row>
    <row r="153" spans="1:9" s="7" customFormat="1" ht="15.75">
      <c r="A153" s="39" t="s">
        <v>83</v>
      </c>
      <c r="B153" s="40"/>
      <c r="C153" s="40"/>
      <c r="D153" s="40"/>
      <c r="E153" s="40"/>
      <c r="F153" s="40"/>
      <c r="G153" s="40"/>
      <c r="H153" s="40"/>
      <c r="I153" s="40"/>
    </row>
    <row r="154" spans="1:9" s="7" customFormat="1" ht="15.75">
      <c r="A154" s="11">
        <v>38</v>
      </c>
      <c r="B154" s="12" t="s">
        <v>29</v>
      </c>
      <c r="C154" s="15">
        <f>SUM(C155:C156)</f>
        <v>0</v>
      </c>
      <c r="D154" s="15">
        <f>SUM(D155:D156)</f>
        <v>0</v>
      </c>
      <c r="E154" s="15"/>
      <c r="F154" s="15">
        <f>SUM(F155:F156)</f>
        <v>13476950</v>
      </c>
      <c r="G154" s="15"/>
      <c r="H154" s="15">
        <f>SUM(H155:H156)</f>
        <v>14672118</v>
      </c>
      <c r="I154" s="15"/>
    </row>
    <row r="155" spans="1:9" s="7" customFormat="1" ht="15.75">
      <c r="A155" s="4">
        <v>3811</v>
      </c>
      <c r="B155" s="13" t="s">
        <v>43</v>
      </c>
      <c r="C155" s="14"/>
      <c r="D155" s="5"/>
      <c r="E155" s="5"/>
      <c r="F155" s="5">
        <v>13390000</v>
      </c>
      <c r="G155" s="5"/>
      <c r="H155" s="5">
        <v>13387500</v>
      </c>
      <c r="I155" s="5"/>
    </row>
    <row r="156" spans="1:9" s="7" customFormat="1" ht="15.75">
      <c r="A156" s="4">
        <v>3811</v>
      </c>
      <c r="B156" s="13" t="s">
        <v>44</v>
      </c>
      <c r="C156" s="14"/>
      <c r="D156" s="5"/>
      <c r="E156" s="5"/>
      <c r="F156" s="5">
        <v>86950</v>
      </c>
      <c r="G156" s="5"/>
      <c r="H156" s="5">
        <v>1284618</v>
      </c>
      <c r="I156" s="5"/>
    </row>
    <row r="157" spans="1:9" s="7" customFormat="1" ht="15.75">
      <c r="A157" s="4"/>
      <c r="B157" s="13"/>
      <c r="C157" s="14"/>
      <c r="D157" s="5"/>
      <c r="E157" s="5"/>
      <c r="F157" s="5"/>
      <c r="G157" s="5"/>
      <c r="H157" s="5"/>
      <c r="I157" s="5"/>
    </row>
    <row r="158" spans="1:9" s="8" customFormat="1" ht="15.75">
      <c r="A158" s="11"/>
      <c r="B158" s="12" t="s">
        <v>75</v>
      </c>
      <c r="C158" s="15">
        <f>C154</f>
        <v>0</v>
      </c>
      <c r="D158" s="15">
        <f>D154</f>
        <v>0</v>
      </c>
      <c r="E158" s="15"/>
      <c r="F158" s="15">
        <f>F154</f>
        <v>13476950</v>
      </c>
      <c r="G158" s="15"/>
      <c r="H158" s="15">
        <f>H154</f>
        <v>14672118</v>
      </c>
      <c r="I158" s="15"/>
    </row>
    <row r="159" spans="1:9" s="8" customFormat="1" ht="15.75">
      <c r="A159" s="18"/>
      <c r="B159" s="16"/>
      <c r="C159" s="17"/>
      <c r="D159" s="28"/>
      <c r="E159" s="31"/>
      <c r="F159" s="28"/>
      <c r="G159" s="31"/>
      <c r="H159" s="28"/>
      <c r="I159" s="31"/>
    </row>
    <row r="160" spans="1:9" s="7" customFormat="1" ht="15.75">
      <c r="A160" s="39" t="s">
        <v>84</v>
      </c>
      <c r="B160" s="40"/>
      <c r="C160" s="40"/>
      <c r="D160" s="40"/>
      <c r="E160" s="40"/>
      <c r="F160" s="40"/>
      <c r="G160" s="40"/>
      <c r="H160" s="40"/>
      <c r="I160" s="40"/>
    </row>
    <row r="161" spans="1:9" s="7" customFormat="1" ht="15.75">
      <c r="A161" s="11">
        <v>38</v>
      </c>
      <c r="B161" s="12" t="s">
        <v>29</v>
      </c>
      <c r="C161" s="15">
        <f>SUM(C162:C163)</f>
        <v>148000</v>
      </c>
      <c r="D161" s="15">
        <f>SUM(D162:D163)</f>
        <v>0</v>
      </c>
      <c r="E161" s="15">
        <f>SUM(E162:E163)</f>
        <v>0</v>
      </c>
      <c r="F161" s="15">
        <f>SUM(F162:F163)</f>
        <v>0</v>
      </c>
      <c r="G161" s="15"/>
      <c r="H161" s="15">
        <f>SUM(H162:H163)</f>
        <v>0</v>
      </c>
      <c r="I161" s="15"/>
    </row>
    <row r="162" spans="1:9" s="7" customFormat="1" ht="15.75">
      <c r="A162" s="4">
        <v>3811</v>
      </c>
      <c r="B162" s="13" t="s">
        <v>43</v>
      </c>
      <c r="C162" s="34">
        <v>133000</v>
      </c>
      <c r="D162" s="5"/>
      <c r="E162" s="5">
        <f>D162/C162*100</f>
        <v>0</v>
      </c>
      <c r="F162" s="5"/>
      <c r="G162" s="5"/>
      <c r="H162" s="5"/>
      <c r="I162" s="5"/>
    </row>
    <row r="163" spans="1:9" s="7" customFormat="1" ht="15.75">
      <c r="A163" s="4">
        <v>3811</v>
      </c>
      <c r="B163" s="13" t="s">
        <v>44</v>
      </c>
      <c r="C163" s="14">
        <v>15000</v>
      </c>
      <c r="D163" s="5"/>
      <c r="E163" s="5">
        <f>D163/C163*100</f>
        <v>0</v>
      </c>
      <c r="F163" s="5"/>
      <c r="G163" s="5"/>
      <c r="H163" s="5"/>
      <c r="I163" s="5"/>
    </row>
    <row r="164" spans="1:9" s="7" customFormat="1" ht="15.75">
      <c r="A164" s="4"/>
      <c r="B164" s="13"/>
      <c r="C164" s="14"/>
      <c r="D164" s="5"/>
      <c r="E164" s="5"/>
      <c r="F164" s="5"/>
      <c r="G164" s="5"/>
      <c r="H164" s="5"/>
      <c r="I164" s="5"/>
    </row>
    <row r="165" spans="1:9" s="8" customFormat="1" ht="15.75">
      <c r="A165" s="11"/>
      <c r="B165" s="12" t="s">
        <v>74</v>
      </c>
      <c r="C165" s="15">
        <f>C161</f>
        <v>148000</v>
      </c>
      <c r="D165" s="15">
        <f>D161</f>
        <v>0</v>
      </c>
      <c r="E165" s="15">
        <f>D165/C165*100</f>
        <v>0</v>
      </c>
      <c r="F165" s="15">
        <f>F161</f>
        <v>0</v>
      </c>
      <c r="G165" s="15"/>
      <c r="H165" s="15">
        <f>H161</f>
        <v>0</v>
      </c>
      <c r="I165" s="15"/>
    </row>
    <row r="166" spans="1:9" s="8" customFormat="1" ht="15.75">
      <c r="A166" s="11"/>
      <c r="B166" s="12"/>
      <c r="C166" s="15"/>
      <c r="D166" s="9"/>
      <c r="E166" s="9"/>
      <c r="F166" s="9"/>
      <c r="G166" s="9"/>
      <c r="H166" s="9"/>
      <c r="I166" s="9"/>
    </row>
    <row r="167" spans="1:9" s="7" customFormat="1" ht="15.75">
      <c r="A167" s="39" t="s">
        <v>99</v>
      </c>
      <c r="B167" s="40"/>
      <c r="C167" s="40"/>
      <c r="D167" s="40"/>
      <c r="E167" s="40"/>
      <c r="F167" s="40"/>
      <c r="G167" s="40"/>
      <c r="H167" s="40"/>
      <c r="I167" s="40"/>
    </row>
    <row r="168" spans="1:9" s="7" customFormat="1" ht="15.75">
      <c r="A168" s="11">
        <v>38</v>
      </c>
      <c r="B168" s="12" t="s">
        <v>29</v>
      </c>
      <c r="C168" s="15">
        <f>SUM(C169:C170)</f>
        <v>0</v>
      </c>
      <c r="D168" s="15">
        <f>SUM(D169:D170)</f>
        <v>450000</v>
      </c>
      <c r="E168" s="15"/>
      <c r="F168" s="15">
        <f>SUM(F169:F170)</f>
        <v>9900000</v>
      </c>
      <c r="G168" s="15">
        <f>F168/D168*100</f>
        <v>2200</v>
      </c>
      <c r="H168" s="15">
        <f>SUM(H169:H170)</f>
        <v>9900000</v>
      </c>
      <c r="I168" s="15">
        <f>H168/F168*100</f>
        <v>100</v>
      </c>
    </row>
    <row r="169" spans="1:9" s="7" customFormat="1" ht="15.75">
      <c r="A169" s="4">
        <v>3811</v>
      </c>
      <c r="B169" s="13" t="s">
        <v>43</v>
      </c>
      <c r="C169" s="14"/>
      <c r="D169" s="5">
        <v>405000</v>
      </c>
      <c r="E169" s="5"/>
      <c r="F169" s="5">
        <v>8415000</v>
      </c>
      <c r="G169" s="5">
        <f>F169/D169*100</f>
        <v>2077.777777777778</v>
      </c>
      <c r="H169" s="5">
        <v>8415000</v>
      </c>
      <c r="I169" s="5">
        <f>H169/F169*100</f>
        <v>100</v>
      </c>
    </row>
    <row r="170" spans="1:9" s="7" customFormat="1" ht="15.75">
      <c r="A170" s="4">
        <v>3811</v>
      </c>
      <c r="B170" s="13" t="s">
        <v>44</v>
      </c>
      <c r="C170" s="14"/>
      <c r="D170" s="5">
        <v>45000</v>
      </c>
      <c r="E170" s="5"/>
      <c r="F170" s="5">
        <v>1485000</v>
      </c>
      <c r="G170" s="5">
        <f>F170/D170*100</f>
        <v>3300</v>
      </c>
      <c r="H170" s="5">
        <v>1485000</v>
      </c>
      <c r="I170" s="5">
        <f>H170/F170*100</f>
        <v>100</v>
      </c>
    </row>
    <row r="171" spans="1:9" s="7" customFormat="1" ht="15.75">
      <c r="A171" s="4"/>
      <c r="B171" s="13"/>
      <c r="C171" s="14"/>
      <c r="D171" s="5"/>
      <c r="E171" s="5"/>
      <c r="F171" s="5"/>
      <c r="G171" s="5"/>
      <c r="H171" s="5"/>
      <c r="I171" s="5"/>
    </row>
    <row r="172" spans="1:9" s="8" customFormat="1" ht="15.75">
      <c r="A172" s="11"/>
      <c r="B172" s="12" t="s">
        <v>100</v>
      </c>
      <c r="C172" s="15">
        <f>C168</f>
        <v>0</v>
      </c>
      <c r="D172" s="15">
        <f>D168</f>
        <v>450000</v>
      </c>
      <c r="E172" s="15"/>
      <c r="F172" s="15">
        <f>F168</f>
        <v>9900000</v>
      </c>
      <c r="G172" s="15">
        <f>F172/D172*100</f>
        <v>2200</v>
      </c>
      <c r="H172" s="15">
        <f>H168</f>
        <v>9900000</v>
      </c>
      <c r="I172" s="15">
        <f>H172/F172*100</f>
        <v>100</v>
      </c>
    </row>
    <row r="173" spans="1:9" s="8" customFormat="1" ht="15.75">
      <c r="A173" s="11"/>
      <c r="B173" s="12"/>
      <c r="C173" s="15"/>
      <c r="D173" s="15"/>
      <c r="E173" s="15"/>
      <c r="F173" s="15"/>
      <c r="G173" s="15"/>
      <c r="H173" s="15"/>
      <c r="I173" s="15"/>
    </row>
    <row r="174" spans="1:9" s="7" customFormat="1" ht="15.75">
      <c r="A174" s="39" t="s">
        <v>101</v>
      </c>
      <c r="B174" s="40"/>
      <c r="C174" s="40"/>
      <c r="D174" s="40"/>
      <c r="E174" s="40"/>
      <c r="F174" s="40"/>
      <c r="G174" s="40"/>
      <c r="H174" s="40"/>
      <c r="I174" s="40"/>
    </row>
    <row r="175" spans="1:9" s="7" customFormat="1" ht="15.75">
      <c r="A175" s="11">
        <v>38</v>
      </c>
      <c r="B175" s="12" t="s">
        <v>29</v>
      </c>
      <c r="C175" s="15">
        <f>SUM(C176:C177)</f>
        <v>0</v>
      </c>
      <c r="D175" s="15">
        <f>SUM(D176:D177)</f>
        <v>7548303</v>
      </c>
      <c r="E175" s="15"/>
      <c r="F175" s="15">
        <f>SUM(F176:F177)</f>
        <v>7447000</v>
      </c>
      <c r="G175" s="15">
        <f>F175/D175*100</f>
        <v>98.65793675744071</v>
      </c>
      <c r="H175" s="15">
        <f>SUM(H176:H177)</f>
        <v>3323000</v>
      </c>
      <c r="I175" s="15">
        <f>H175/F175*100</f>
        <v>44.62199543440312</v>
      </c>
    </row>
    <row r="176" spans="1:9" s="7" customFormat="1" ht="15.75">
      <c r="A176" s="4">
        <v>3811</v>
      </c>
      <c r="B176" s="13" t="s">
        <v>43</v>
      </c>
      <c r="C176" s="14"/>
      <c r="D176" s="5">
        <v>7320000</v>
      </c>
      <c r="E176" s="5"/>
      <c r="F176" s="5">
        <v>6330000</v>
      </c>
      <c r="G176" s="5">
        <f>F176/D176*100</f>
        <v>86.47540983606558</v>
      </c>
      <c r="H176" s="5">
        <v>2823000</v>
      </c>
      <c r="I176" s="5">
        <f>H176/F176*100</f>
        <v>44.59715639810427</v>
      </c>
    </row>
    <row r="177" spans="1:9" s="7" customFormat="1" ht="15.75">
      <c r="A177" s="4">
        <v>3811</v>
      </c>
      <c r="B177" s="13" t="s">
        <v>44</v>
      </c>
      <c r="C177" s="14"/>
      <c r="D177" s="5">
        <v>228303</v>
      </c>
      <c r="E177" s="5"/>
      <c r="F177" s="5">
        <v>1117000</v>
      </c>
      <c r="G177" s="5">
        <f>F177/D177*100</f>
        <v>489.26207715185524</v>
      </c>
      <c r="H177" s="5">
        <v>500000</v>
      </c>
      <c r="I177" s="5">
        <f>H177/F177*100</f>
        <v>44.76275738585497</v>
      </c>
    </row>
    <row r="178" spans="1:9" s="7" customFormat="1" ht="15.75">
      <c r="A178" s="4"/>
      <c r="B178" s="13"/>
      <c r="C178" s="14"/>
      <c r="D178" s="5"/>
      <c r="E178" s="5"/>
      <c r="F178" s="5"/>
      <c r="G178" s="5"/>
      <c r="H178" s="5"/>
      <c r="I178" s="5"/>
    </row>
    <row r="179" spans="1:9" s="8" customFormat="1" ht="15.75">
      <c r="A179" s="11"/>
      <c r="B179" s="12" t="s">
        <v>102</v>
      </c>
      <c r="C179" s="15">
        <f>C175</f>
        <v>0</v>
      </c>
      <c r="D179" s="15">
        <f>D175</f>
        <v>7548303</v>
      </c>
      <c r="E179" s="15"/>
      <c r="F179" s="15">
        <f>F175</f>
        <v>7447000</v>
      </c>
      <c r="G179" s="15">
        <f>F179/D179*100</f>
        <v>98.65793675744071</v>
      </c>
      <c r="H179" s="15">
        <f>H175</f>
        <v>3323000</v>
      </c>
      <c r="I179" s="15">
        <f>H179/F179*100</f>
        <v>44.62199543440312</v>
      </c>
    </row>
    <row r="180" spans="1:9" s="8" customFormat="1" ht="15.75">
      <c r="A180" s="11"/>
      <c r="B180" s="12"/>
      <c r="C180" s="15"/>
      <c r="D180" s="15"/>
      <c r="E180" s="15"/>
      <c r="F180" s="15"/>
      <c r="G180" s="15"/>
      <c r="H180" s="15"/>
      <c r="I180" s="15"/>
    </row>
    <row r="181" spans="1:9" s="7" customFormat="1" ht="15.75">
      <c r="A181" s="39" t="s">
        <v>103</v>
      </c>
      <c r="B181" s="40"/>
      <c r="C181" s="40"/>
      <c r="D181" s="40"/>
      <c r="E181" s="40"/>
      <c r="F181" s="40"/>
      <c r="G181" s="40"/>
      <c r="H181" s="40"/>
      <c r="I181" s="40"/>
    </row>
    <row r="182" spans="1:9" s="7" customFormat="1" ht="15.75">
      <c r="A182" s="11">
        <v>38</v>
      </c>
      <c r="B182" s="12" t="s">
        <v>29</v>
      </c>
      <c r="C182" s="15">
        <f>SUM(C183:C184)</f>
        <v>0</v>
      </c>
      <c r="D182" s="15">
        <f>SUM(D183:D184)</f>
        <v>0</v>
      </c>
      <c r="E182" s="15"/>
      <c r="F182" s="15">
        <f>SUM(F183:F184)</f>
        <v>0</v>
      </c>
      <c r="G182" s="15"/>
      <c r="H182" s="15">
        <f>SUM(H183:H184)</f>
        <v>27556900</v>
      </c>
      <c r="I182" s="15"/>
    </row>
    <row r="183" spans="1:9" s="7" customFormat="1" ht="15.75">
      <c r="A183" s="4">
        <v>3811</v>
      </c>
      <c r="B183" s="13" t="s">
        <v>43</v>
      </c>
      <c r="C183" s="14"/>
      <c r="D183" s="5"/>
      <c r="E183" s="5"/>
      <c r="F183" s="5"/>
      <c r="G183" s="5"/>
      <c r="H183" s="5">
        <v>25987500</v>
      </c>
      <c r="I183" s="5"/>
    </row>
    <row r="184" spans="1:9" s="7" customFormat="1" ht="15.75">
      <c r="A184" s="4">
        <v>3811</v>
      </c>
      <c r="B184" s="13" t="s">
        <v>44</v>
      </c>
      <c r="C184" s="14"/>
      <c r="D184" s="5"/>
      <c r="E184" s="5"/>
      <c r="F184" s="5"/>
      <c r="G184" s="5"/>
      <c r="H184" s="5">
        <v>1569400</v>
      </c>
      <c r="I184" s="5"/>
    </row>
    <row r="185" spans="1:9" s="7" customFormat="1" ht="15.75">
      <c r="A185" s="4"/>
      <c r="B185" s="13"/>
      <c r="C185" s="14"/>
      <c r="D185" s="5"/>
      <c r="E185" s="5"/>
      <c r="F185" s="5"/>
      <c r="G185" s="5"/>
      <c r="H185" s="5"/>
      <c r="I185" s="5"/>
    </row>
    <row r="186" spans="1:9" s="8" customFormat="1" ht="15.75">
      <c r="A186" s="11"/>
      <c r="B186" s="12" t="s">
        <v>93</v>
      </c>
      <c r="C186" s="15">
        <f>C182</f>
        <v>0</v>
      </c>
      <c r="D186" s="15">
        <f>D182</f>
        <v>0</v>
      </c>
      <c r="E186" s="15"/>
      <c r="F186" s="15">
        <f>F182</f>
        <v>0</v>
      </c>
      <c r="G186" s="15"/>
      <c r="H186" s="15">
        <f>H182</f>
        <v>27556900</v>
      </c>
      <c r="I186" s="15"/>
    </row>
    <row r="187" spans="1:9" s="8" customFormat="1" ht="15.75">
      <c r="A187" s="11"/>
      <c r="B187" s="12"/>
      <c r="C187" s="15"/>
      <c r="D187" s="15"/>
      <c r="E187" s="15"/>
      <c r="F187" s="15"/>
      <c r="G187" s="15"/>
      <c r="H187" s="15"/>
      <c r="I187" s="15"/>
    </row>
    <row r="188" spans="1:9" s="7" customFormat="1" ht="15.75">
      <c r="A188" s="11" t="s">
        <v>87</v>
      </c>
      <c r="B188" s="12"/>
      <c r="C188" s="15"/>
      <c r="D188" s="5"/>
      <c r="E188" s="5"/>
      <c r="F188" s="5"/>
      <c r="G188" s="5"/>
      <c r="H188" s="5"/>
      <c r="I188" s="5"/>
    </row>
    <row r="189" spans="1:9" s="7" customFormat="1" ht="15.75">
      <c r="A189" s="11">
        <v>38</v>
      </c>
      <c r="B189" s="12" t="s">
        <v>29</v>
      </c>
      <c r="C189" s="15">
        <f aca="true" t="shared" si="15" ref="C189:H189">C190</f>
        <v>10016051</v>
      </c>
      <c r="D189" s="15">
        <f t="shared" si="15"/>
        <v>5491505</v>
      </c>
      <c r="E189" s="15">
        <f>D189/C189*100</f>
        <v>54.82704710668905</v>
      </c>
      <c r="F189" s="15">
        <f t="shared" si="15"/>
        <v>7313170</v>
      </c>
      <c r="G189" s="15">
        <f>F189/D189*100</f>
        <v>133.17241812581432</v>
      </c>
      <c r="H189" s="15">
        <f t="shared" si="15"/>
        <v>7646458</v>
      </c>
      <c r="I189" s="15">
        <f>H189/F189*100</f>
        <v>104.5573670514975</v>
      </c>
    </row>
    <row r="190" spans="1:9" s="7" customFormat="1" ht="15.75">
      <c r="A190" s="4">
        <v>3811</v>
      </c>
      <c r="B190" s="13" t="s">
        <v>28</v>
      </c>
      <c r="C190" s="5">
        <v>10016051</v>
      </c>
      <c r="D190" s="5">
        <v>5491505</v>
      </c>
      <c r="E190" s="5">
        <f>D190/C190*100</f>
        <v>54.82704710668905</v>
      </c>
      <c r="F190" s="5">
        <v>7313170</v>
      </c>
      <c r="G190" s="5">
        <f>F190/D190*100</f>
        <v>133.17241812581432</v>
      </c>
      <c r="H190" s="5">
        <v>7646458</v>
      </c>
      <c r="I190" s="5">
        <f>H190/F190*100</f>
        <v>104.5573670514975</v>
      </c>
    </row>
    <row r="191" spans="1:9" s="7" customFormat="1" ht="15.75">
      <c r="A191" s="4"/>
      <c r="B191" s="15"/>
      <c r="C191" s="15"/>
      <c r="D191" s="5"/>
      <c r="E191" s="5"/>
      <c r="F191" s="5"/>
      <c r="G191" s="5"/>
      <c r="H191" s="5"/>
      <c r="I191" s="5"/>
    </row>
    <row r="192" spans="1:9" s="7" customFormat="1" ht="15.75">
      <c r="A192" s="4"/>
      <c r="B192" s="12" t="s">
        <v>88</v>
      </c>
      <c r="C192" s="15">
        <f>C189</f>
        <v>10016051</v>
      </c>
      <c r="D192" s="15">
        <f>D189</f>
        <v>5491505</v>
      </c>
      <c r="E192" s="15">
        <f>D192/C192*100</f>
        <v>54.82704710668905</v>
      </c>
      <c r="F192" s="15">
        <f>F189</f>
        <v>7313170</v>
      </c>
      <c r="G192" s="15">
        <f>F192/D192*100</f>
        <v>133.17241812581432</v>
      </c>
      <c r="H192" s="15">
        <f>H189</f>
        <v>7646458</v>
      </c>
      <c r="I192" s="15">
        <f>H192/F192*100</f>
        <v>104.5573670514975</v>
      </c>
    </row>
    <row r="193" spans="1:9" s="7" customFormat="1" ht="15.75">
      <c r="A193" s="4"/>
      <c r="B193" s="12"/>
      <c r="C193" s="15"/>
      <c r="D193" s="15"/>
      <c r="E193" s="15"/>
      <c r="F193" s="15"/>
      <c r="G193" s="15"/>
      <c r="H193" s="15"/>
      <c r="I193" s="15"/>
    </row>
    <row r="194" spans="1:9" s="7" customFormat="1" ht="15.75">
      <c r="A194" s="11" t="s">
        <v>63</v>
      </c>
      <c r="B194" s="12"/>
      <c r="C194" s="15"/>
      <c r="D194" s="5"/>
      <c r="E194" s="5"/>
      <c r="F194" s="5"/>
      <c r="G194" s="5"/>
      <c r="H194" s="5"/>
      <c r="I194" s="5"/>
    </row>
    <row r="195" spans="1:9" s="7" customFormat="1" ht="15.75">
      <c r="A195" s="11">
        <v>41</v>
      </c>
      <c r="B195" s="12" t="s">
        <v>35</v>
      </c>
      <c r="C195" s="15">
        <f aca="true" t="shared" si="16" ref="C195:H195">C196</f>
        <v>12000</v>
      </c>
      <c r="D195" s="15">
        <f t="shared" si="16"/>
        <v>30000</v>
      </c>
      <c r="E195" s="15">
        <f>D195/C195*100</f>
        <v>250</v>
      </c>
      <c r="F195" s="15">
        <f t="shared" si="16"/>
        <v>30000</v>
      </c>
      <c r="G195" s="15">
        <f>F195/D195*100</f>
        <v>100</v>
      </c>
      <c r="H195" s="15">
        <f t="shared" si="16"/>
        <v>30000</v>
      </c>
      <c r="I195" s="15">
        <f>H195/F195*100</f>
        <v>100</v>
      </c>
    </row>
    <row r="196" spans="1:9" s="7" customFormat="1" ht="15.75">
      <c r="A196" s="4">
        <v>4123</v>
      </c>
      <c r="B196" s="13" t="s">
        <v>34</v>
      </c>
      <c r="C196" s="5">
        <v>12000</v>
      </c>
      <c r="D196" s="5">
        <v>30000</v>
      </c>
      <c r="E196" s="5">
        <f>D196/C196*100</f>
        <v>250</v>
      </c>
      <c r="F196" s="5">
        <v>30000</v>
      </c>
      <c r="G196" s="5">
        <f>F196/D196*100</f>
        <v>100</v>
      </c>
      <c r="H196" s="5">
        <v>30000</v>
      </c>
      <c r="I196" s="5">
        <f>H196/F196*100</f>
        <v>100</v>
      </c>
    </row>
    <row r="197" spans="1:9" s="7" customFormat="1" ht="15.75">
      <c r="A197" s="11">
        <v>42</v>
      </c>
      <c r="B197" s="12" t="s">
        <v>30</v>
      </c>
      <c r="C197" s="15">
        <f aca="true" t="shared" si="17" ref="C197:H197">SUM(C198:C198)</f>
        <v>14000</v>
      </c>
      <c r="D197" s="15">
        <f t="shared" si="17"/>
        <v>35000</v>
      </c>
      <c r="E197" s="15">
        <f>D197/C197*100</f>
        <v>250</v>
      </c>
      <c r="F197" s="15">
        <f t="shared" si="17"/>
        <v>10000</v>
      </c>
      <c r="G197" s="15">
        <f>F197/D197*100</f>
        <v>28.57142857142857</v>
      </c>
      <c r="H197" s="15">
        <f t="shared" si="17"/>
        <v>10000</v>
      </c>
      <c r="I197" s="15">
        <f>H197/F197*100</f>
        <v>100</v>
      </c>
    </row>
    <row r="198" spans="1:9" s="7" customFormat="1" ht="15.75">
      <c r="A198" s="4">
        <v>4221</v>
      </c>
      <c r="B198" s="13" t="s">
        <v>31</v>
      </c>
      <c r="C198" s="14">
        <v>14000</v>
      </c>
      <c r="D198" s="5">
        <v>35000</v>
      </c>
      <c r="E198" s="5">
        <f>D198/C198*100</f>
        <v>250</v>
      </c>
      <c r="F198" s="5">
        <v>10000</v>
      </c>
      <c r="G198" s="5">
        <f>F198/D198*100</f>
        <v>28.57142857142857</v>
      </c>
      <c r="H198" s="5">
        <v>10000</v>
      </c>
      <c r="I198" s="5">
        <f>H198/F198*100</f>
        <v>100</v>
      </c>
    </row>
    <row r="199" spans="1:9" s="7" customFormat="1" ht="15.75">
      <c r="A199" s="4"/>
      <c r="B199" s="12"/>
      <c r="C199" s="15"/>
      <c r="D199" s="5"/>
      <c r="E199" s="5"/>
      <c r="F199" s="5"/>
      <c r="G199" s="5"/>
      <c r="H199" s="5"/>
      <c r="I199" s="5"/>
    </row>
    <row r="200" spans="1:9" s="7" customFormat="1" ht="15.75">
      <c r="A200" s="4"/>
      <c r="B200" s="12" t="s">
        <v>64</v>
      </c>
      <c r="C200" s="15">
        <f>SUM(C195,C197)</f>
        <v>26000</v>
      </c>
      <c r="D200" s="15">
        <f>SUM(D195,D197)</f>
        <v>65000</v>
      </c>
      <c r="E200" s="15">
        <f>D200/C200*100</f>
        <v>250</v>
      </c>
      <c r="F200" s="15">
        <f>SUM(F195,F197)</f>
        <v>40000</v>
      </c>
      <c r="G200" s="15">
        <f>F200/D200*100</f>
        <v>61.53846153846154</v>
      </c>
      <c r="H200" s="15">
        <f>SUM(H195,H197)</f>
        <v>40000</v>
      </c>
      <c r="I200" s="15">
        <f>H200/F200*100</f>
        <v>100</v>
      </c>
    </row>
    <row r="201" spans="1:9" s="8" customFormat="1" ht="15.75">
      <c r="A201" s="11"/>
      <c r="B201" s="12"/>
      <c r="C201" s="15"/>
      <c r="D201" s="9"/>
      <c r="E201" s="9"/>
      <c r="F201" s="9"/>
      <c r="G201" s="9"/>
      <c r="H201" s="9"/>
      <c r="I201" s="9"/>
    </row>
    <row r="202" spans="1:9" s="7" customFormat="1" ht="15.75">
      <c r="A202" s="35" t="s">
        <v>104</v>
      </c>
      <c r="B202" s="36"/>
      <c r="C202" s="37"/>
      <c r="D202" s="38"/>
      <c r="E202" s="38"/>
      <c r="F202" s="38"/>
      <c r="G202" s="38"/>
      <c r="H202" s="38"/>
      <c r="I202" s="38"/>
    </row>
    <row r="203" spans="1:9" s="7" customFormat="1" ht="15.75">
      <c r="A203" s="11">
        <v>31</v>
      </c>
      <c r="B203" s="12" t="s">
        <v>0</v>
      </c>
      <c r="C203" s="9">
        <f>SUM(C204:C213)</f>
        <v>0</v>
      </c>
      <c r="D203" s="9">
        <f>SUM(D204:D213)</f>
        <v>0</v>
      </c>
      <c r="E203" s="9"/>
      <c r="F203" s="9">
        <f>SUM(F204:F213)</f>
        <v>33300</v>
      </c>
      <c r="G203" s="9"/>
      <c r="H203" s="9">
        <f>SUM(H204:H213)</f>
        <v>26900</v>
      </c>
      <c r="I203" s="9">
        <f aca="true" t="shared" si="18" ref="I203:I226">H203/F203*100</f>
        <v>80.78078078078079</v>
      </c>
    </row>
    <row r="204" spans="1:9" s="7" customFormat="1" ht="15.75">
      <c r="A204" s="4">
        <v>3111</v>
      </c>
      <c r="B204" s="13" t="s">
        <v>105</v>
      </c>
      <c r="C204" s="5"/>
      <c r="D204" s="5"/>
      <c r="E204" s="5"/>
      <c r="F204" s="5"/>
      <c r="G204" s="5"/>
      <c r="H204" s="5"/>
      <c r="I204" s="5"/>
    </row>
    <row r="205" spans="1:9" s="7" customFormat="1" ht="15.75">
      <c r="A205" s="4">
        <v>3111</v>
      </c>
      <c r="B205" s="13" t="s">
        <v>106</v>
      </c>
      <c r="C205" s="5"/>
      <c r="D205" s="5"/>
      <c r="E205" s="5"/>
      <c r="F205" s="5">
        <v>24000</v>
      </c>
      <c r="G205" s="5"/>
      <c r="H205" s="5">
        <v>20000</v>
      </c>
      <c r="I205" s="5">
        <f t="shared" si="18"/>
        <v>83.33333333333334</v>
      </c>
    </row>
    <row r="206" spans="1:9" s="7" customFormat="1" ht="15.75">
      <c r="A206" s="4">
        <v>3113</v>
      </c>
      <c r="B206" s="13" t="s">
        <v>107</v>
      </c>
      <c r="C206" s="5"/>
      <c r="D206" s="5"/>
      <c r="E206" s="5"/>
      <c r="F206" s="5"/>
      <c r="G206" s="5"/>
      <c r="H206" s="5"/>
      <c r="I206" s="5"/>
    </row>
    <row r="207" spans="1:10" s="7" customFormat="1" ht="15.75">
      <c r="A207" s="4">
        <v>3113</v>
      </c>
      <c r="B207" s="13" t="s">
        <v>108</v>
      </c>
      <c r="C207" s="5"/>
      <c r="D207" s="5"/>
      <c r="E207" s="5"/>
      <c r="F207" s="5">
        <v>4800</v>
      </c>
      <c r="G207" s="5"/>
      <c r="H207" s="5">
        <v>3500</v>
      </c>
      <c r="I207" s="5">
        <f t="shared" si="18"/>
        <v>72.91666666666666</v>
      </c>
      <c r="J207" s="7" t="s">
        <v>148</v>
      </c>
    </row>
    <row r="208" spans="1:9" s="7" customFormat="1" ht="15.75">
      <c r="A208" s="4">
        <v>3121</v>
      </c>
      <c r="B208" s="13" t="s">
        <v>109</v>
      </c>
      <c r="C208" s="5"/>
      <c r="D208" s="5"/>
      <c r="E208" s="5"/>
      <c r="F208" s="5"/>
      <c r="G208" s="5"/>
      <c r="H208" s="5"/>
      <c r="I208" s="5"/>
    </row>
    <row r="209" spans="1:9" s="7" customFormat="1" ht="15.75">
      <c r="A209" s="4">
        <v>3121</v>
      </c>
      <c r="B209" s="13" t="s">
        <v>110</v>
      </c>
      <c r="C209" s="5"/>
      <c r="D209" s="5"/>
      <c r="E209" s="5"/>
      <c r="F209" s="5"/>
      <c r="G209" s="5"/>
      <c r="H209" s="5"/>
      <c r="I209" s="5"/>
    </row>
    <row r="210" spans="1:9" s="7" customFormat="1" ht="15.75">
      <c r="A210" s="4">
        <v>3132</v>
      </c>
      <c r="B210" s="13" t="s">
        <v>111</v>
      </c>
      <c r="C210" s="5"/>
      <c r="D210" s="5"/>
      <c r="E210" s="5"/>
      <c r="F210" s="5"/>
      <c r="G210" s="5"/>
      <c r="H210" s="5"/>
      <c r="I210" s="5"/>
    </row>
    <row r="211" spans="1:9" s="7" customFormat="1" ht="15.75">
      <c r="A211" s="4">
        <v>3132</v>
      </c>
      <c r="B211" s="13" t="s">
        <v>112</v>
      </c>
      <c r="C211" s="5"/>
      <c r="D211" s="5"/>
      <c r="E211" s="5"/>
      <c r="F211" s="5">
        <v>4000</v>
      </c>
      <c r="G211" s="5"/>
      <c r="H211" s="5">
        <v>3000</v>
      </c>
      <c r="I211" s="5">
        <f t="shared" si="18"/>
        <v>75</v>
      </c>
    </row>
    <row r="212" spans="1:9" s="7" customFormat="1" ht="15.75">
      <c r="A212" s="4">
        <v>3133</v>
      </c>
      <c r="B212" s="13" t="s">
        <v>113</v>
      </c>
      <c r="C212" s="5"/>
      <c r="D212" s="5"/>
      <c r="E212" s="5"/>
      <c r="F212" s="5"/>
      <c r="G212" s="5"/>
      <c r="H212" s="5"/>
      <c r="I212" s="5"/>
    </row>
    <row r="213" spans="1:9" s="7" customFormat="1" ht="15.75">
      <c r="A213" s="4">
        <v>3133</v>
      </c>
      <c r="B213" s="13" t="s">
        <v>114</v>
      </c>
      <c r="C213" s="5"/>
      <c r="D213" s="5"/>
      <c r="E213" s="5"/>
      <c r="F213" s="5">
        <v>500</v>
      </c>
      <c r="G213" s="5"/>
      <c r="H213" s="5">
        <v>400</v>
      </c>
      <c r="I213" s="5">
        <f t="shared" si="18"/>
        <v>80</v>
      </c>
    </row>
    <row r="214" spans="1:9" s="7" customFormat="1" ht="15.75">
      <c r="A214" s="11">
        <v>32</v>
      </c>
      <c r="B214" s="12" t="s">
        <v>3</v>
      </c>
      <c r="C214" s="9">
        <f>SUM(C215:C224)</f>
        <v>0</v>
      </c>
      <c r="D214" s="9">
        <f>SUM(D215:D224)</f>
        <v>0</v>
      </c>
      <c r="E214" s="9"/>
      <c r="F214" s="9">
        <f>SUM(F215:F224)</f>
        <v>40700</v>
      </c>
      <c r="G214" s="9"/>
      <c r="H214" s="9">
        <f>SUM(H215:H224)</f>
        <v>32700</v>
      </c>
      <c r="I214" s="5">
        <f t="shared" si="18"/>
        <v>80.34398034398035</v>
      </c>
    </row>
    <row r="215" spans="1:9" s="7" customFormat="1" ht="15.75">
      <c r="A215" s="4">
        <v>3211</v>
      </c>
      <c r="B215" s="13" t="s">
        <v>115</v>
      </c>
      <c r="C215" s="5"/>
      <c r="D215" s="5"/>
      <c r="E215" s="5"/>
      <c r="F215" s="5"/>
      <c r="G215" s="5"/>
      <c r="H215" s="5"/>
      <c r="I215" s="5"/>
    </row>
    <row r="216" spans="1:9" s="7" customFormat="1" ht="15.75">
      <c r="A216" s="4">
        <v>3211</v>
      </c>
      <c r="B216" s="13" t="s">
        <v>116</v>
      </c>
      <c r="C216" s="5"/>
      <c r="D216" s="5"/>
      <c r="E216" s="5"/>
      <c r="F216" s="5">
        <v>5400</v>
      </c>
      <c r="G216" s="5"/>
      <c r="H216" s="5">
        <v>4300</v>
      </c>
      <c r="I216" s="5">
        <f t="shared" si="18"/>
        <v>79.62962962962963</v>
      </c>
    </row>
    <row r="217" spans="1:9" s="7" customFormat="1" ht="15.75">
      <c r="A217" s="4">
        <v>3233</v>
      </c>
      <c r="B217" s="13" t="s">
        <v>117</v>
      </c>
      <c r="C217" s="5"/>
      <c r="D217" s="5"/>
      <c r="E217" s="5"/>
      <c r="F217" s="5"/>
      <c r="G217" s="5"/>
      <c r="H217" s="5"/>
      <c r="I217" s="5"/>
    </row>
    <row r="218" spans="1:9" s="7" customFormat="1" ht="15.75">
      <c r="A218" s="4">
        <v>3233</v>
      </c>
      <c r="B218" s="13" t="s">
        <v>118</v>
      </c>
      <c r="C218" s="5"/>
      <c r="D218" s="5"/>
      <c r="E218" s="5"/>
      <c r="F218" s="5">
        <v>11000</v>
      </c>
      <c r="G218" s="5"/>
      <c r="H218" s="5">
        <v>8900</v>
      </c>
      <c r="I218" s="5">
        <f t="shared" si="18"/>
        <v>80.9090909090909</v>
      </c>
    </row>
    <row r="219" spans="1:9" s="7" customFormat="1" ht="15.75">
      <c r="A219" s="4">
        <v>3237</v>
      </c>
      <c r="B219" s="13" t="s">
        <v>119</v>
      </c>
      <c r="C219" s="5"/>
      <c r="D219" s="5"/>
      <c r="E219" s="5"/>
      <c r="F219" s="5"/>
      <c r="G219" s="5"/>
      <c r="H219" s="5"/>
      <c r="I219" s="5"/>
    </row>
    <row r="220" spans="1:9" s="7" customFormat="1" ht="15.75">
      <c r="A220" s="4">
        <v>3237</v>
      </c>
      <c r="B220" s="13" t="s">
        <v>120</v>
      </c>
      <c r="C220" s="5"/>
      <c r="D220" s="5"/>
      <c r="E220" s="5"/>
      <c r="F220" s="5">
        <v>19700</v>
      </c>
      <c r="G220" s="5"/>
      <c r="H220" s="5">
        <v>15800</v>
      </c>
      <c r="I220" s="5">
        <f t="shared" si="18"/>
        <v>80.20304568527918</v>
      </c>
    </row>
    <row r="221" spans="1:9" s="7" customFormat="1" ht="15.75">
      <c r="A221" s="4">
        <v>3239</v>
      </c>
      <c r="B221" s="13" t="s">
        <v>121</v>
      </c>
      <c r="C221" s="5"/>
      <c r="D221" s="5"/>
      <c r="E221" s="5"/>
      <c r="F221" s="5"/>
      <c r="G221" s="5"/>
      <c r="H221" s="5"/>
      <c r="I221" s="5"/>
    </row>
    <row r="222" spans="1:9" s="7" customFormat="1" ht="15.75">
      <c r="A222" s="4">
        <v>3239</v>
      </c>
      <c r="B222" s="13" t="s">
        <v>122</v>
      </c>
      <c r="C222" s="5"/>
      <c r="D222" s="5"/>
      <c r="E222" s="5"/>
      <c r="F222" s="5">
        <v>1600</v>
      </c>
      <c r="G222" s="5"/>
      <c r="H222" s="5">
        <v>1300</v>
      </c>
      <c r="I222" s="5">
        <f t="shared" si="18"/>
        <v>81.25</v>
      </c>
    </row>
    <row r="223" spans="1:9" s="7" customFormat="1" ht="15.75">
      <c r="A223" s="4">
        <v>3293</v>
      </c>
      <c r="B223" s="13" t="s">
        <v>123</v>
      </c>
      <c r="C223" s="5"/>
      <c r="D223" s="5"/>
      <c r="E223" s="5"/>
      <c r="F223" s="5"/>
      <c r="G223" s="5"/>
      <c r="H223" s="5"/>
      <c r="I223" s="5"/>
    </row>
    <row r="224" spans="1:9" s="7" customFormat="1" ht="15.75">
      <c r="A224" s="4">
        <v>3293</v>
      </c>
      <c r="B224" s="13" t="s">
        <v>124</v>
      </c>
      <c r="C224" s="5"/>
      <c r="D224" s="5"/>
      <c r="E224" s="5"/>
      <c r="F224" s="5">
        <v>3000</v>
      </c>
      <c r="G224" s="5"/>
      <c r="H224" s="5">
        <v>2400</v>
      </c>
      <c r="I224" s="5">
        <f t="shared" si="18"/>
        <v>80</v>
      </c>
    </row>
    <row r="225" spans="1:9" s="7" customFormat="1" ht="15.75">
      <c r="A225" s="4"/>
      <c r="B225" s="13"/>
      <c r="C225" s="5"/>
      <c r="D225" s="5"/>
      <c r="E225" s="5"/>
      <c r="F225" s="5"/>
      <c r="G225" s="5"/>
      <c r="H225" s="5"/>
      <c r="I225" s="5"/>
    </row>
    <row r="226" spans="1:9" s="7" customFormat="1" ht="15.75">
      <c r="A226" s="4"/>
      <c r="B226" s="12" t="s">
        <v>93</v>
      </c>
      <c r="C226" s="9">
        <f>SUM(C203,C214)</f>
        <v>0</v>
      </c>
      <c r="D226" s="9">
        <f>SUM(D203,D214)</f>
        <v>0</v>
      </c>
      <c r="E226" s="9"/>
      <c r="F226" s="9">
        <f>SUM(F203,F214)</f>
        <v>74000</v>
      </c>
      <c r="G226" s="9"/>
      <c r="H226" s="9">
        <f>SUM(H203,H214)</f>
        <v>59600</v>
      </c>
      <c r="I226" s="5">
        <f t="shared" si="18"/>
        <v>80.54054054054053</v>
      </c>
    </row>
    <row r="227" spans="1:9" s="7" customFormat="1" ht="15.75">
      <c r="A227" s="4"/>
      <c r="B227" s="12"/>
      <c r="C227" s="9"/>
      <c r="D227" s="9"/>
      <c r="E227" s="9"/>
      <c r="F227" s="9"/>
      <c r="G227" s="9"/>
      <c r="H227" s="9"/>
      <c r="I227" s="9"/>
    </row>
    <row r="228" spans="1:9" s="7" customFormat="1" ht="15.75">
      <c r="A228" s="35" t="s">
        <v>125</v>
      </c>
      <c r="B228" s="36"/>
      <c r="C228" s="37"/>
      <c r="D228" s="38"/>
      <c r="E228" s="38"/>
      <c r="F228" s="38"/>
      <c r="G228" s="38"/>
      <c r="H228" s="38"/>
      <c r="I228" s="38"/>
    </row>
    <row r="229" spans="1:9" s="7" customFormat="1" ht="15.75">
      <c r="A229" s="11">
        <v>31</v>
      </c>
      <c r="B229" s="12" t="s">
        <v>0</v>
      </c>
      <c r="C229" s="9">
        <f>SUM(C230:C239)</f>
        <v>0</v>
      </c>
      <c r="D229" s="9">
        <f>SUM(D230:D239)</f>
        <v>0</v>
      </c>
      <c r="E229" s="9"/>
      <c r="F229" s="9">
        <f>SUM(F230:F239)</f>
        <v>236000</v>
      </c>
      <c r="G229" s="9"/>
      <c r="H229" s="9">
        <f>SUM(H230:H239)</f>
        <v>191000</v>
      </c>
      <c r="I229" s="9">
        <f>H229/F229*100</f>
        <v>80.9322033898305</v>
      </c>
    </row>
    <row r="230" spans="1:9" s="7" customFormat="1" ht="15.75">
      <c r="A230" s="4">
        <v>3111</v>
      </c>
      <c r="B230" s="13" t="s">
        <v>105</v>
      </c>
      <c r="C230" s="5"/>
      <c r="D230" s="5"/>
      <c r="E230" s="5"/>
      <c r="F230" s="5">
        <v>200000</v>
      </c>
      <c r="G230" s="5"/>
      <c r="H230" s="5">
        <v>162000</v>
      </c>
      <c r="I230" s="5">
        <f>H230/F230*100</f>
        <v>81</v>
      </c>
    </row>
    <row r="231" spans="1:10" s="7" customFormat="1" ht="15.75">
      <c r="A231" s="4">
        <v>3111</v>
      </c>
      <c r="B231" s="13" t="s">
        <v>106</v>
      </c>
      <c r="C231" s="5"/>
      <c r="D231" s="5"/>
      <c r="E231" s="5"/>
      <c r="F231" s="5">
        <v>36000</v>
      </c>
      <c r="G231" s="5"/>
      <c r="H231" s="5">
        <v>29000</v>
      </c>
      <c r="I231" s="5"/>
      <c r="J231" s="7" t="s">
        <v>136</v>
      </c>
    </row>
    <row r="232" spans="1:9" s="7" customFormat="1" ht="15.75">
      <c r="A232" s="4">
        <v>3113</v>
      </c>
      <c r="B232" s="13" t="s">
        <v>107</v>
      </c>
      <c r="C232" s="5"/>
      <c r="D232" s="5"/>
      <c r="E232" s="5"/>
      <c r="F232" s="5"/>
      <c r="G232" s="5"/>
      <c r="H232" s="5"/>
      <c r="I232" s="5"/>
    </row>
    <row r="233" spans="1:9" s="7" customFormat="1" ht="15.75">
      <c r="A233" s="4">
        <v>3113</v>
      </c>
      <c r="B233" s="13" t="s">
        <v>108</v>
      </c>
      <c r="C233" s="5"/>
      <c r="D233" s="5"/>
      <c r="E233" s="5"/>
      <c r="F233" s="5"/>
      <c r="G233" s="5"/>
      <c r="H233" s="5"/>
      <c r="I233" s="5"/>
    </row>
    <row r="234" spans="1:9" s="7" customFormat="1" ht="15.75">
      <c r="A234" s="4">
        <v>3121</v>
      </c>
      <c r="B234" s="13" t="s">
        <v>109</v>
      </c>
      <c r="C234" s="5"/>
      <c r="D234" s="5"/>
      <c r="E234" s="5"/>
      <c r="F234" s="5"/>
      <c r="G234" s="5"/>
      <c r="H234" s="5"/>
      <c r="I234" s="5"/>
    </row>
    <row r="235" spans="1:9" s="7" customFormat="1" ht="15.75">
      <c r="A235" s="4">
        <v>3121</v>
      </c>
      <c r="B235" s="13" t="s">
        <v>110</v>
      </c>
      <c r="C235" s="5"/>
      <c r="D235" s="5"/>
      <c r="E235" s="5"/>
      <c r="F235" s="5"/>
      <c r="G235" s="5"/>
      <c r="H235" s="5"/>
      <c r="I235" s="5"/>
    </row>
    <row r="236" spans="1:9" s="7" customFormat="1" ht="15.75">
      <c r="A236" s="4">
        <v>3132</v>
      </c>
      <c r="B236" s="13" t="s">
        <v>111</v>
      </c>
      <c r="C236" s="5"/>
      <c r="D236" s="5"/>
      <c r="E236" s="5"/>
      <c r="F236" s="5"/>
      <c r="G236" s="5"/>
      <c r="H236" s="5"/>
      <c r="I236" s="5"/>
    </row>
    <row r="237" spans="1:9" s="7" customFormat="1" ht="15.75">
      <c r="A237" s="4">
        <v>3132</v>
      </c>
      <c r="B237" s="13" t="s">
        <v>112</v>
      </c>
      <c r="C237" s="5"/>
      <c r="D237" s="5"/>
      <c r="E237" s="5"/>
      <c r="F237" s="5"/>
      <c r="G237" s="5"/>
      <c r="H237" s="5"/>
      <c r="I237" s="5"/>
    </row>
    <row r="238" spans="1:9" s="7" customFormat="1" ht="15.75">
      <c r="A238" s="4">
        <v>3133</v>
      </c>
      <c r="B238" s="13" t="s">
        <v>113</v>
      </c>
      <c r="C238" s="5"/>
      <c r="D238" s="5"/>
      <c r="E238" s="5"/>
      <c r="F238" s="5"/>
      <c r="G238" s="5"/>
      <c r="H238" s="5"/>
      <c r="I238" s="5"/>
    </row>
    <row r="239" spans="1:9" s="7" customFormat="1" ht="15.75">
      <c r="A239" s="4">
        <v>3133</v>
      </c>
      <c r="B239" s="13" t="s">
        <v>114</v>
      </c>
      <c r="C239" s="5"/>
      <c r="D239" s="5"/>
      <c r="E239" s="5"/>
      <c r="F239" s="5"/>
      <c r="G239" s="5"/>
      <c r="H239" s="5"/>
      <c r="I239" s="5"/>
    </row>
    <row r="240" spans="1:9" s="7" customFormat="1" ht="15.75">
      <c r="A240" s="11">
        <v>32</v>
      </c>
      <c r="B240" s="12" t="s">
        <v>3</v>
      </c>
      <c r="C240" s="9">
        <f>SUM(C241:C252)</f>
        <v>0</v>
      </c>
      <c r="D240" s="9">
        <f>SUM(D241:D252)</f>
        <v>0</v>
      </c>
      <c r="E240" s="9"/>
      <c r="F240" s="9">
        <f>SUM(F241:F252)</f>
        <v>942900</v>
      </c>
      <c r="G240" s="9"/>
      <c r="H240" s="9">
        <f>SUM(H241:H252)</f>
        <v>764800</v>
      </c>
      <c r="I240" s="9">
        <f>H240/F240*100</f>
        <v>81.11146463039559</v>
      </c>
    </row>
    <row r="241" spans="1:9" s="7" customFormat="1" ht="15.75">
      <c r="A241" s="4">
        <v>3211</v>
      </c>
      <c r="B241" s="13" t="s">
        <v>115</v>
      </c>
      <c r="C241" s="5"/>
      <c r="D241" s="5"/>
      <c r="E241" s="5"/>
      <c r="F241" s="5">
        <v>170000</v>
      </c>
      <c r="G241" s="5"/>
      <c r="H241" s="5">
        <v>138000</v>
      </c>
      <c r="I241" s="5">
        <f>H241/F241*100</f>
        <v>81.17647058823529</v>
      </c>
    </row>
    <row r="242" spans="1:9" s="7" customFormat="1" ht="15.75">
      <c r="A242" s="4">
        <v>3211</v>
      </c>
      <c r="B242" s="13" t="s">
        <v>116</v>
      </c>
      <c r="C242" s="5"/>
      <c r="D242" s="5"/>
      <c r="E242" s="5"/>
      <c r="F242" s="5">
        <v>30000</v>
      </c>
      <c r="G242" s="5"/>
      <c r="H242" s="5">
        <v>24300</v>
      </c>
      <c r="I242" s="5"/>
    </row>
    <row r="243" spans="1:9" s="7" customFormat="1" ht="15.75">
      <c r="A243" s="4">
        <v>3233</v>
      </c>
      <c r="B243" s="13" t="s">
        <v>117</v>
      </c>
      <c r="C243" s="5"/>
      <c r="D243" s="5"/>
      <c r="E243" s="5"/>
      <c r="F243" s="5">
        <v>240000</v>
      </c>
      <c r="G243" s="5"/>
      <c r="H243" s="5">
        <v>195000</v>
      </c>
      <c r="I243" s="5">
        <f>H243/F243*100</f>
        <v>81.25</v>
      </c>
    </row>
    <row r="244" spans="1:9" s="7" customFormat="1" ht="15.75">
      <c r="A244" s="4">
        <v>3233</v>
      </c>
      <c r="B244" s="13" t="s">
        <v>118</v>
      </c>
      <c r="C244" s="5"/>
      <c r="D244" s="5"/>
      <c r="E244" s="5"/>
      <c r="F244" s="5">
        <v>43000</v>
      </c>
      <c r="G244" s="5"/>
      <c r="H244" s="5">
        <v>35000</v>
      </c>
      <c r="I244" s="5"/>
    </row>
    <row r="245" spans="1:9" s="7" customFormat="1" ht="15.75">
      <c r="A245" s="4">
        <v>3235</v>
      </c>
      <c r="B245" s="13" t="s">
        <v>126</v>
      </c>
      <c r="C245" s="5"/>
      <c r="D245" s="5"/>
      <c r="E245" s="5"/>
      <c r="F245" s="5">
        <v>80000</v>
      </c>
      <c r="G245" s="5"/>
      <c r="H245" s="5">
        <v>65000</v>
      </c>
      <c r="I245" s="5">
        <f>H245/F245*100</f>
        <v>81.25</v>
      </c>
    </row>
    <row r="246" spans="1:9" s="7" customFormat="1" ht="15.75">
      <c r="A246" s="4">
        <v>3235</v>
      </c>
      <c r="B246" s="13" t="s">
        <v>127</v>
      </c>
      <c r="C246" s="5"/>
      <c r="D246" s="5"/>
      <c r="E246" s="5"/>
      <c r="F246" s="5">
        <v>15000</v>
      </c>
      <c r="G246" s="5"/>
      <c r="H246" s="5">
        <v>11500</v>
      </c>
      <c r="I246" s="5"/>
    </row>
    <row r="247" spans="1:9" s="7" customFormat="1" ht="15.75">
      <c r="A247" s="4">
        <v>3237</v>
      </c>
      <c r="B247" s="13" t="s">
        <v>119</v>
      </c>
      <c r="C247" s="5"/>
      <c r="D247" s="5"/>
      <c r="E247" s="5"/>
      <c r="F247" s="5">
        <v>180000</v>
      </c>
      <c r="G247" s="5"/>
      <c r="H247" s="5">
        <v>146000</v>
      </c>
      <c r="I247" s="5">
        <f>H247/F247*100</f>
        <v>81.11111111111111</v>
      </c>
    </row>
    <row r="248" spans="1:9" s="7" customFormat="1" ht="15.75">
      <c r="A248" s="4">
        <v>3237</v>
      </c>
      <c r="B248" s="13" t="s">
        <v>120</v>
      </c>
      <c r="C248" s="5"/>
      <c r="D248" s="5"/>
      <c r="E248" s="5"/>
      <c r="F248" s="5">
        <v>32000</v>
      </c>
      <c r="G248" s="5"/>
      <c r="H248" s="5">
        <v>26000</v>
      </c>
      <c r="I248" s="5"/>
    </row>
    <row r="249" spans="1:9" s="7" customFormat="1" ht="15.75">
      <c r="A249" s="4">
        <v>3239</v>
      </c>
      <c r="B249" s="13" t="s">
        <v>121</v>
      </c>
      <c r="C249" s="5"/>
      <c r="D249" s="5"/>
      <c r="E249" s="5"/>
      <c r="F249" s="5">
        <v>50000</v>
      </c>
      <c r="G249" s="5"/>
      <c r="H249" s="5">
        <v>40500</v>
      </c>
      <c r="I249" s="5">
        <f>H249/F249*100</f>
        <v>81</v>
      </c>
    </row>
    <row r="250" spans="1:9" s="7" customFormat="1" ht="15.75">
      <c r="A250" s="4">
        <v>3239</v>
      </c>
      <c r="B250" s="13" t="s">
        <v>122</v>
      </c>
      <c r="C250" s="5"/>
      <c r="D250" s="5"/>
      <c r="E250" s="5"/>
      <c r="F250" s="5">
        <v>8900</v>
      </c>
      <c r="G250" s="5"/>
      <c r="H250" s="5">
        <v>7200</v>
      </c>
      <c r="I250" s="5"/>
    </row>
    <row r="251" spans="1:9" s="7" customFormat="1" ht="15.75">
      <c r="A251" s="4">
        <v>3293</v>
      </c>
      <c r="B251" s="13" t="s">
        <v>123</v>
      </c>
      <c r="C251" s="5"/>
      <c r="D251" s="5"/>
      <c r="E251" s="5"/>
      <c r="F251" s="5">
        <v>79900</v>
      </c>
      <c r="G251" s="5"/>
      <c r="H251" s="5">
        <v>64800</v>
      </c>
      <c r="I251" s="5">
        <f>H251/F251*100</f>
        <v>81.10137672090113</v>
      </c>
    </row>
    <row r="252" spans="1:9" s="7" customFormat="1" ht="15.75">
      <c r="A252" s="4">
        <v>3293</v>
      </c>
      <c r="B252" s="13" t="s">
        <v>124</v>
      </c>
      <c r="C252" s="5"/>
      <c r="D252" s="5"/>
      <c r="E252" s="5"/>
      <c r="F252" s="5">
        <v>14100</v>
      </c>
      <c r="G252" s="5"/>
      <c r="H252" s="5">
        <v>11500</v>
      </c>
      <c r="I252" s="5"/>
    </row>
    <row r="253" spans="1:9" s="7" customFormat="1" ht="15.75">
      <c r="A253" s="11">
        <v>38</v>
      </c>
      <c r="B253" s="12" t="s">
        <v>29</v>
      </c>
      <c r="C253" s="15">
        <f>SUM(C254:C255)</f>
        <v>0</v>
      </c>
      <c r="D253" s="15">
        <f>SUM(D254:D255)</f>
        <v>0</v>
      </c>
      <c r="E253" s="15"/>
      <c r="F253" s="15">
        <f>SUM(F254:F255)</f>
        <v>179000</v>
      </c>
      <c r="G253" s="15"/>
      <c r="H253" s="15">
        <f>SUM(H254:H255)</f>
        <v>144500</v>
      </c>
      <c r="I253" s="15"/>
    </row>
    <row r="254" spans="1:9" s="7" customFormat="1" ht="15.75">
      <c r="A254" s="4">
        <v>3811</v>
      </c>
      <c r="B254" s="13" t="s">
        <v>135</v>
      </c>
      <c r="C254" s="14"/>
      <c r="D254" s="5"/>
      <c r="E254" s="5"/>
      <c r="F254" s="5"/>
      <c r="G254" s="5"/>
      <c r="H254" s="5"/>
      <c r="I254" s="5"/>
    </row>
    <row r="255" spans="1:9" s="7" customFormat="1" ht="15.75">
      <c r="A255" s="4">
        <v>3811</v>
      </c>
      <c r="B255" s="13" t="s">
        <v>44</v>
      </c>
      <c r="C255" s="14"/>
      <c r="D255" s="5"/>
      <c r="E255" s="5"/>
      <c r="F255" s="5">
        <v>179000</v>
      </c>
      <c r="G255" s="5"/>
      <c r="H255" s="5">
        <v>144500</v>
      </c>
      <c r="I255" s="5"/>
    </row>
    <row r="256" spans="1:9" s="7" customFormat="1" ht="15.75">
      <c r="A256" s="4"/>
      <c r="B256" s="13"/>
      <c r="C256" s="5"/>
      <c r="D256" s="5"/>
      <c r="E256" s="5"/>
      <c r="F256" s="5"/>
      <c r="G256" s="5"/>
      <c r="H256" s="5"/>
      <c r="I256" s="5"/>
    </row>
    <row r="257" spans="1:9" s="7" customFormat="1" ht="15.75">
      <c r="A257" s="4"/>
      <c r="B257" s="12" t="s">
        <v>93</v>
      </c>
      <c r="C257" s="9">
        <f>SUM(C229,C240)</f>
        <v>0</v>
      </c>
      <c r="D257" s="9">
        <f>SUM(D229,D240)</f>
        <v>0</v>
      </c>
      <c r="E257" s="9"/>
      <c r="F257" s="9">
        <f>F253</f>
        <v>179000</v>
      </c>
      <c r="G257" s="9"/>
      <c r="H257" s="9">
        <f>H253</f>
        <v>144500</v>
      </c>
      <c r="I257" s="9">
        <f>H257/F257*100</f>
        <v>80.72625698324022</v>
      </c>
    </row>
    <row r="258" spans="1:9" s="7" customFormat="1" ht="15.75">
      <c r="A258" s="4"/>
      <c r="B258" s="12"/>
      <c r="C258" s="9"/>
      <c r="D258" s="9"/>
      <c r="E258" s="9"/>
      <c r="F258" s="9"/>
      <c r="G258" s="9"/>
      <c r="H258" s="9"/>
      <c r="I258" s="9"/>
    </row>
    <row r="259" spans="1:9" s="7" customFormat="1" ht="15.75">
      <c r="A259" s="35" t="s">
        <v>128</v>
      </c>
      <c r="B259" s="36"/>
      <c r="C259" s="37"/>
      <c r="D259" s="38"/>
      <c r="E259" s="38"/>
      <c r="F259" s="38"/>
      <c r="G259" s="38"/>
      <c r="H259" s="38"/>
      <c r="I259" s="38"/>
    </row>
    <row r="260" spans="1:9" s="7" customFormat="1" ht="15.75">
      <c r="A260" s="11">
        <v>31</v>
      </c>
      <c r="B260" s="12" t="s">
        <v>0</v>
      </c>
      <c r="C260" s="9">
        <f>SUM(C261:C270)</f>
        <v>0</v>
      </c>
      <c r="D260" s="9">
        <f>SUM(D261:D270)</f>
        <v>44000</v>
      </c>
      <c r="E260" s="9"/>
      <c r="F260" s="9">
        <f>SUM(F261:F270)</f>
        <v>18000</v>
      </c>
      <c r="G260" s="9">
        <f>F260/D260*100</f>
        <v>40.909090909090914</v>
      </c>
      <c r="H260" s="9">
        <f>SUM(H261:H270)</f>
        <v>0</v>
      </c>
      <c r="I260" s="9">
        <f>H260/F260*100</f>
        <v>0</v>
      </c>
    </row>
    <row r="261" spans="1:9" s="7" customFormat="1" ht="15.75">
      <c r="A261" s="4">
        <v>3111</v>
      </c>
      <c r="B261" s="13" t="s">
        <v>105</v>
      </c>
      <c r="C261" s="5"/>
      <c r="D261" s="5"/>
      <c r="E261" s="5"/>
      <c r="F261" s="5"/>
      <c r="G261" s="5"/>
      <c r="H261" s="5">
        <v>0</v>
      </c>
      <c r="I261" s="5"/>
    </row>
    <row r="262" spans="1:9" s="7" customFormat="1" ht="15.75">
      <c r="A262" s="4">
        <v>3111</v>
      </c>
      <c r="B262" s="13" t="s">
        <v>106</v>
      </c>
      <c r="C262" s="5"/>
      <c r="D262" s="5">
        <v>35000</v>
      </c>
      <c r="E262" s="5"/>
      <c r="F262" s="5">
        <v>13000</v>
      </c>
      <c r="G262" s="5">
        <f aca="true" t="shared" si="19" ref="G262:G283">F262/D262*100</f>
        <v>37.142857142857146</v>
      </c>
      <c r="H262" s="5">
        <v>0</v>
      </c>
      <c r="I262" s="5"/>
    </row>
    <row r="263" spans="1:9" s="7" customFormat="1" ht="15.75">
      <c r="A263" s="4">
        <v>3113</v>
      </c>
      <c r="B263" s="13" t="s">
        <v>107</v>
      </c>
      <c r="C263" s="5"/>
      <c r="D263" s="5"/>
      <c r="E263" s="5"/>
      <c r="F263" s="5"/>
      <c r="G263" s="5"/>
      <c r="H263" s="5"/>
      <c r="I263" s="5"/>
    </row>
    <row r="264" spans="1:9" s="7" customFormat="1" ht="15.75">
      <c r="A264" s="4">
        <v>3113</v>
      </c>
      <c r="B264" s="13" t="s">
        <v>108</v>
      </c>
      <c r="C264" s="5"/>
      <c r="D264" s="5">
        <v>3000</v>
      </c>
      <c r="E264" s="5"/>
      <c r="F264" s="5">
        <v>2000</v>
      </c>
      <c r="G264" s="5">
        <f t="shared" si="19"/>
        <v>66.66666666666666</v>
      </c>
      <c r="H264" s="5"/>
      <c r="I264" s="5"/>
    </row>
    <row r="265" spans="1:10" s="7" customFormat="1" ht="15.75">
      <c r="A265" s="4">
        <v>3121</v>
      </c>
      <c r="B265" s="13" t="s">
        <v>109</v>
      </c>
      <c r="C265" s="5"/>
      <c r="D265" s="5"/>
      <c r="E265" s="5"/>
      <c r="F265" s="5"/>
      <c r="G265" s="5"/>
      <c r="H265" s="5"/>
      <c r="I265" s="5"/>
      <c r="J265" s="7" t="s">
        <v>148</v>
      </c>
    </row>
    <row r="266" spans="1:9" s="7" customFormat="1" ht="15.75">
      <c r="A266" s="4">
        <v>3121</v>
      </c>
      <c r="B266" s="13" t="s">
        <v>110</v>
      </c>
      <c r="C266" s="5"/>
      <c r="D266" s="5"/>
      <c r="E266" s="5"/>
      <c r="F266" s="5"/>
      <c r="G266" s="5"/>
      <c r="H266" s="5"/>
      <c r="I266" s="5"/>
    </row>
    <row r="267" spans="1:9" s="7" customFormat="1" ht="15.75">
      <c r="A267" s="4">
        <v>3132</v>
      </c>
      <c r="B267" s="13" t="s">
        <v>111</v>
      </c>
      <c r="C267" s="5"/>
      <c r="D267" s="5"/>
      <c r="E267" s="5"/>
      <c r="F267" s="5"/>
      <c r="G267" s="5"/>
      <c r="H267" s="5"/>
      <c r="I267" s="5"/>
    </row>
    <row r="268" spans="1:9" s="7" customFormat="1" ht="15.75">
      <c r="A268" s="4">
        <v>3132</v>
      </c>
      <c r="B268" s="13" t="s">
        <v>112</v>
      </c>
      <c r="C268" s="5"/>
      <c r="D268" s="5">
        <v>5000</v>
      </c>
      <c r="E268" s="5"/>
      <c r="F268" s="5">
        <v>2000</v>
      </c>
      <c r="G268" s="5">
        <f t="shared" si="19"/>
        <v>40</v>
      </c>
      <c r="H268" s="5"/>
      <c r="I268" s="5"/>
    </row>
    <row r="269" spans="1:9" s="7" customFormat="1" ht="15.75">
      <c r="A269" s="4">
        <v>3133</v>
      </c>
      <c r="B269" s="13" t="s">
        <v>113</v>
      </c>
      <c r="C269" s="5"/>
      <c r="D269" s="5"/>
      <c r="E269" s="5"/>
      <c r="F269" s="5"/>
      <c r="G269" s="5"/>
      <c r="H269" s="5"/>
      <c r="I269" s="5"/>
    </row>
    <row r="270" spans="1:9" s="7" customFormat="1" ht="15.75">
      <c r="A270" s="4">
        <v>3133</v>
      </c>
      <c r="B270" s="13" t="s">
        <v>114</v>
      </c>
      <c r="C270" s="5"/>
      <c r="D270" s="5">
        <v>1000</v>
      </c>
      <c r="E270" s="5"/>
      <c r="F270" s="5">
        <v>1000</v>
      </c>
      <c r="G270" s="5">
        <f t="shared" si="19"/>
        <v>100</v>
      </c>
      <c r="H270" s="5"/>
      <c r="I270" s="5"/>
    </row>
    <row r="271" spans="1:9" s="7" customFormat="1" ht="15.75">
      <c r="A271" s="11">
        <v>32</v>
      </c>
      <c r="B271" s="12" t="s">
        <v>3</v>
      </c>
      <c r="C271" s="9">
        <f>SUM(C272:C281)</f>
        <v>0</v>
      </c>
      <c r="D271" s="9">
        <f>SUM(D272:D281)</f>
        <v>53300</v>
      </c>
      <c r="E271" s="9"/>
      <c r="F271" s="9">
        <f>SUM(F272:F281)</f>
        <v>22500</v>
      </c>
      <c r="G271" s="9">
        <f t="shared" si="19"/>
        <v>42.21388367729831</v>
      </c>
      <c r="H271" s="9">
        <f>SUM(H272:H281)</f>
        <v>0</v>
      </c>
      <c r="I271" s="9">
        <f>H271/F271*100</f>
        <v>0</v>
      </c>
    </row>
    <row r="272" spans="1:9" s="7" customFormat="1" ht="15.75">
      <c r="A272" s="4">
        <v>3211</v>
      </c>
      <c r="B272" s="13" t="s">
        <v>115</v>
      </c>
      <c r="C272" s="5"/>
      <c r="D272" s="5"/>
      <c r="E272" s="5"/>
      <c r="F272" s="5"/>
      <c r="G272" s="5"/>
      <c r="H272" s="5"/>
      <c r="I272" s="5"/>
    </row>
    <row r="273" spans="1:9" s="7" customFormat="1" ht="15.75">
      <c r="A273" s="4">
        <v>3211</v>
      </c>
      <c r="B273" s="13" t="s">
        <v>116</v>
      </c>
      <c r="C273" s="5"/>
      <c r="D273" s="5">
        <v>7000</v>
      </c>
      <c r="E273" s="5"/>
      <c r="F273" s="5">
        <v>2900</v>
      </c>
      <c r="G273" s="5">
        <f t="shared" si="19"/>
        <v>41.42857142857143</v>
      </c>
      <c r="H273" s="5"/>
      <c r="I273" s="5"/>
    </row>
    <row r="274" spans="1:9" s="7" customFormat="1" ht="15.75">
      <c r="A274" s="4">
        <v>3233</v>
      </c>
      <c r="B274" s="13" t="s">
        <v>117</v>
      </c>
      <c r="C274" s="5"/>
      <c r="D274" s="5"/>
      <c r="E274" s="5"/>
      <c r="F274" s="5"/>
      <c r="G274" s="5"/>
      <c r="H274" s="5"/>
      <c r="I274" s="5"/>
    </row>
    <row r="275" spans="1:9" s="7" customFormat="1" ht="15.75">
      <c r="A275" s="4">
        <v>3233</v>
      </c>
      <c r="B275" s="13" t="s">
        <v>118</v>
      </c>
      <c r="C275" s="5"/>
      <c r="D275" s="5">
        <v>14300</v>
      </c>
      <c r="E275" s="5"/>
      <c r="F275" s="5">
        <v>6000</v>
      </c>
      <c r="G275" s="5">
        <f t="shared" si="19"/>
        <v>41.95804195804196</v>
      </c>
      <c r="H275" s="5"/>
      <c r="I275" s="5"/>
    </row>
    <row r="276" spans="1:9" s="7" customFormat="1" ht="15.75">
      <c r="A276" s="4">
        <v>3237</v>
      </c>
      <c r="B276" s="13" t="s">
        <v>119</v>
      </c>
      <c r="C276" s="5"/>
      <c r="D276" s="5"/>
      <c r="E276" s="5"/>
      <c r="F276" s="5"/>
      <c r="G276" s="5"/>
      <c r="H276" s="5"/>
      <c r="I276" s="5"/>
    </row>
    <row r="277" spans="1:9" s="7" customFormat="1" ht="15.75">
      <c r="A277" s="4">
        <v>3237</v>
      </c>
      <c r="B277" s="13" t="s">
        <v>120</v>
      </c>
      <c r="C277" s="5"/>
      <c r="D277" s="5">
        <v>26000</v>
      </c>
      <c r="E277" s="5"/>
      <c r="F277" s="5">
        <v>11000</v>
      </c>
      <c r="G277" s="5">
        <f t="shared" si="19"/>
        <v>42.30769230769231</v>
      </c>
      <c r="H277" s="5"/>
      <c r="I277" s="5"/>
    </row>
    <row r="278" spans="1:9" s="7" customFormat="1" ht="15.75">
      <c r="A278" s="4">
        <v>3239</v>
      </c>
      <c r="B278" s="13" t="s">
        <v>121</v>
      </c>
      <c r="C278" s="5"/>
      <c r="D278" s="5"/>
      <c r="E278" s="5"/>
      <c r="F278" s="5"/>
      <c r="G278" s="5"/>
      <c r="H278" s="5"/>
      <c r="I278" s="5"/>
    </row>
    <row r="279" spans="1:9" s="7" customFormat="1" ht="15.75">
      <c r="A279" s="4">
        <v>3239</v>
      </c>
      <c r="B279" s="13" t="s">
        <v>122</v>
      </c>
      <c r="C279" s="5"/>
      <c r="D279" s="5">
        <v>2100</v>
      </c>
      <c r="E279" s="5"/>
      <c r="F279" s="5">
        <v>1000</v>
      </c>
      <c r="G279" s="5">
        <f t="shared" si="19"/>
        <v>47.61904761904761</v>
      </c>
      <c r="H279" s="5"/>
      <c r="I279" s="5"/>
    </row>
    <row r="280" spans="1:9" s="7" customFormat="1" ht="15.75">
      <c r="A280" s="4">
        <v>3293</v>
      </c>
      <c r="B280" s="13" t="s">
        <v>123</v>
      </c>
      <c r="C280" s="5"/>
      <c r="D280" s="5"/>
      <c r="E280" s="5"/>
      <c r="F280" s="5"/>
      <c r="G280" s="5"/>
      <c r="H280" s="5"/>
      <c r="I280" s="5"/>
    </row>
    <row r="281" spans="1:9" s="7" customFormat="1" ht="15.75">
      <c r="A281" s="4">
        <v>3293</v>
      </c>
      <c r="B281" s="13" t="s">
        <v>124</v>
      </c>
      <c r="C281" s="5"/>
      <c r="D281" s="5">
        <v>3900</v>
      </c>
      <c r="E281" s="5"/>
      <c r="F281" s="5">
        <v>1600</v>
      </c>
      <c r="G281" s="5">
        <f t="shared" si="19"/>
        <v>41.02564102564102</v>
      </c>
      <c r="H281" s="5"/>
      <c r="I281" s="5"/>
    </row>
    <row r="282" spans="1:9" s="7" customFormat="1" ht="15.75">
      <c r="A282" s="4"/>
      <c r="B282" s="13"/>
      <c r="C282" s="5"/>
      <c r="D282" s="5"/>
      <c r="E282" s="5"/>
      <c r="F282" s="5"/>
      <c r="G282" s="9"/>
      <c r="H282" s="5"/>
      <c r="I282" s="5"/>
    </row>
    <row r="283" spans="1:9" s="7" customFormat="1" ht="15.75">
      <c r="A283" s="4"/>
      <c r="B283" s="12" t="s">
        <v>93</v>
      </c>
      <c r="C283" s="9">
        <f>SUM(C260,C271)</f>
        <v>0</v>
      </c>
      <c r="D283" s="9">
        <f>SUM(D260,D271)</f>
        <v>97300</v>
      </c>
      <c r="E283" s="9"/>
      <c r="F283" s="9">
        <f>SUM(F260,F271)</f>
        <v>40500</v>
      </c>
      <c r="G283" s="9">
        <f t="shared" si="19"/>
        <v>41.62384378211716</v>
      </c>
      <c r="H283" s="9">
        <f>SUM(H260,H271)</f>
        <v>0</v>
      </c>
      <c r="I283" s="9">
        <f>H283/F283*100</f>
        <v>0</v>
      </c>
    </row>
    <row r="284" spans="1:9" s="7" customFormat="1" ht="15.75">
      <c r="A284" s="4"/>
      <c r="B284" s="12"/>
      <c r="C284" s="9"/>
      <c r="D284" s="9"/>
      <c r="E284" s="9"/>
      <c r="F284" s="9"/>
      <c r="G284" s="9"/>
      <c r="H284" s="9"/>
      <c r="I284" s="9"/>
    </row>
    <row r="285" spans="1:9" s="7" customFormat="1" ht="15.75">
      <c r="A285" s="35" t="s">
        <v>129</v>
      </c>
      <c r="B285" s="36"/>
      <c r="C285" s="37"/>
      <c r="D285" s="38"/>
      <c r="E285" s="38"/>
      <c r="F285" s="38"/>
      <c r="G285" s="38"/>
      <c r="H285" s="38"/>
      <c r="I285" s="38"/>
    </row>
    <row r="286" spans="1:9" s="7" customFormat="1" ht="15.75">
      <c r="A286" s="11">
        <v>31</v>
      </c>
      <c r="B286" s="12" t="s">
        <v>0</v>
      </c>
      <c r="C286" s="9">
        <f>SUM(C287:C296)</f>
        <v>0</v>
      </c>
      <c r="D286" s="9">
        <f>SUM(D287:D296)</f>
        <v>307100</v>
      </c>
      <c r="E286" s="9"/>
      <c r="F286" s="9">
        <f>SUM(F287:F296)</f>
        <v>127100</v>
      </c>
      <c r="G286" s="9">
        <f>F286/D286*100</f>
        <v>41.387170302832956</v>
      </c>
      <c r="H286" s="9">
        <f>SUM(H287:H296)</f>
        <v>0</v>
      </c>
      <c r="I286" s="9">
        <f>H286/F286*100</f>
        <v>0</v>
      </c>
    </row>
    <row r="287" spans="1:9" s="7" customFormat="1" ht="15.75">
      <c r="A287" s="4">
        <v>3111</v>
      </c>
      <c r="B287" s="13" t="s">
        <v>105</v>
      </c>
      <c r="C287" s="5"/>
      <c r="D287" s="5">
        <v>261000</v>
      </c>
      <c r="E287" s="5"/>
      <c r="F287" s="5">
        <v>108000</v>
      </c>
      <c r="G287" s="5">
        <f>F287/D287*100</f>
        <v>41.37931034482759</v>
      </c>
      <c r="H287" s="5"/>
      <c r="I287" s="5">
        <f>H287/F287*100</f>
        <v>0</v>
      </c>
    </row>
    <row r="288" spans="1:9" s="7" customFormat="1" ht="15.75">
      <c r="A288" s="4">
        <v>3111</v>
      </c>
      <c r="B288" s="13" t="s">
        <v>106</v>
      </c>
      <c r="C288" s="5"/>
      <c r="D288" s="5">
        <v>46100</v>
      </c>
      <c r="E288" s="5"/>
      <c r="F288" s="5">
        <v>19100</v>
      </c>
      <c r="G288" s="5"/>
      <c r="H288" s="5"/>
      <c r="I288" s="5"/>
    </row>
    <row r="289" spans="1:9" s="7" customFormat="1" ht="15.75">
      <c r="A289" s="4">
        <v>3113</v>
      </c>
      <c r="B289" s="13" t="s">
        <v>107</v>
      </c>
      <c r="C289" s="5"/>
      <c r="D289" s="5"/>
      <c r="E289" s="5"/>
      <c r="F289" s="5"/>
      <c r="G289" s="5"/>
      <c r="H289" s="5"/>
      <c r="I289" s="5"/>
    </row>
    <row r="290" spans="1:9" s="7" customFormat="1" ht="15.75">
      <c r="A290" s="4">
        <v>3113</v>
      </c>
      <c r="B290" s="13" t="s">
        <v>108</v>
      </c>
      <c r="C290" s="5"/>
      <c r="D290" s="5"/>
      <c r="E290" s="5"/>
      <c r="F290" s="5"/>
      <c r="G290" s="5"/>
      <c r="H290" s="5"/>
      <c r="I290" s="5"/>
    </row>
    <row r="291" spans="1:9" s="7" customFormat="1" ht="15.75">
      <c r="A291" s="4">
        <v>3121</v>
      </c>
      <c r="B291" s="13" t="s">
        <v>109</v>
      </c>
      <c r="C291" s="5"/>
      <c r="D291" s="5"/>
      <c r="E291" s="5"/>
      <c r="F291" s="5"/>
      <c r="G291" s="5"/>
      <c r="H291" s="5"/>
      <c r="I291" s="5"/>
    </row>
    <row r="292" spans="1:9" s="7" customFormat="1" ht="15.75">
      <c r="A292" s="4">
        <v>3121</v>
      </c>
      <c r="B292" s="13" t="s">
        <v>110</v>
      </c>
      <c r="C292" s="5"/>
      <c r="D292" s="5"/>
      <c r="E292" s="5"/>
      <c r="F292" s="5"/>
      <c r="G292" s="5"/>
      <c r="H292" s="5"/>
      <c r="I292" s="5"/>
    </row>
    <row r="293" spans="1:9" s="7" customFormat="1" ht="15.75">
      <c r="A293" s="4">
        <v>3132</v>
      </c>
      <c r="B293" s="13" t="s">
        <v>111</v>
      </c>
      <c r="C293" s="5"/>
      <c r="D293" s="5"/>
      <c r="E293" s="5"/>
      <c r="F293" s="5"/>
      <c r="G293" s="5"/>
      <c r="H293" s="5"/>
      <c r="I293" s="5"/>
    </row>
    <row r="294" spans="1:9" s="7" customFormat="1" ht="15.75">
      <c r="A294" s="4">
        <v>3132</v>
      </c>
      <c r="B294" s="13" t="s">
        <v>112</v>
      </c>
      <c r="C294" s="5"/>
      <c r="D294" s="5"/>
      <c r="E294" s="5"/>
      <c r="F294" s="5"/>
      <c r="G294" s="5"/>
      <c r="H294" s="5"/>
      <c r="I294" s="5"/>
    </row>
    <row r="295" spans="1:9" s="7" customFormat="1" ht="15.75">
      <c r="A295" s="4">
        <v>3133</v>
      </c>
      <c r="B295" s="13" t="s">
        <v>113</v>
      </c>
      <c r="C295" s="5"/>
      <c r="D295" s="5"/>
      <c r="E295" s="5"/>
      <c r="F295" s="5"/>
      <c r="G295" s="5"/>
      <c r="H295" s="5"/>
      <c r="I295" s="5"/>
    </row>
    <row r="296" spans="1:9" s="7" customFormat="1" ht="15.75">
      <c r="A296" s="4">
        <v>3133</v>
      </c>
      <c r="B296" s="13" t="s">
        <v>114</v>
      </c>
      <c r="C296" s="5"/>
      <c r="D296" s="5"/>
      <c r="E296" s="5"/>
      <c r="F296" s="5"/>
      <c r="G296" s="5"/>
      <c r="H296" s="5"/>
      <c r="I296" s="5"/>
    </row>
    <row r="297" spans="1:9" s="7" customFormat="1" ht="15.75">
      <c r="A297" s="11">
        <v>32</v>
      </c>
      <c r="B297" s="12" t="s">
        <v>3</v>
      </c>
      <c r="C297" s="9">
        <f>SUM(C298:C309)</f>
        <v>0</v>
      </c>
      <c r="D297" s="9">
        <f>SUM(D298:D309)</f>
        <v>1233500</v>
      </c>
      <c r="E297" s="9"/>
      <c r="F297" s="9">
        <f>SUM(F298:F309)</f>
        <v>512900</v>
      </c>
      <c r="G297" s="9">
        <f>F297/D297*100</f>
        <v>41.58086745034455</v>
      </c>
      <c r="H297" s="9">
        <f>SUM(H298:H309)</f>
        <v>0</v>
      </c>
      <c r="I297" s="9">
        <f>H297/F297*100</f>
        <v>0</v>
      </c>
    </row>
    <row r="298" spans="1:9" s="7" customFormat="1" ht="15.75">
      <c r="A298" s="4">
        <v>3211</v>
      </c>
      <c r="B298" s="13" t="s">
        <v>115</v>
      </c>
      <c r="C298" s="5"/>
      <c r="D298" s="5">
        <v>222000</v>
      </c>
      <c r="E298" s="5"/>
      <c r="F298" s="5">
        <v>92000</v>
      </c>
      <c r="G298" s="5">
        <f>F298/D298*100</f>
        <v>41.44144144144144</v>
      </c>
      <c r="H298" s="5"/>
      <c r="I298" s="5">
        <f>H298/F298*100</f>
        <v>0</v>
      </c>
    </row>
    <row r="299" spans="1:9" s="7" customFormat="1" ht="15.75">
      <c r="A299" s="4">
        <v>3211</v>
      </c>
      <c r="B299" s="13" t="s">
        <v>116</v>
      </c>
      <c r="C299" s="5"/>
      <c r="D299" s="5">
        <v>40000</v>
      </c>
      <c r="E299" s="5"/>
      <c r="F299" s="5">
        <v>17000</v>
      </c>
      <c r="G299" s="5">
        <f aca="true" t="shared" si="20" ref="G299:G312">F299/D299*100</f>
        <v>42.5</v>
      </c>
      <c r="H299" s="5"/>
      <c r="I299" s="5"/>
    </row>
    <row r="300" spans="1:9" s="7" customFormat="1" ht="15.75">
      <c r="A300" s="4">
        <v>3233</v>
      </c>
      <c r="B300" s="13" t="s">
        <v>117</v>
      </c>
      <c r="C300" s="5"/>
      <c r="D300" s="5">
        <v>314000</v>
      </c>
      <c r="E300" s="5"/>
      <c r="F300" s="5">
        <v>130000</v>
      </c>
      <c r="G300" s="5">
        <f t="shared" si="20"/>
        <v>41.40127388535032</v>
      </c>
      <c r="H300" s="5"/>
      <c r="I300" s="5">
        <f>H300/F300*100</f>
        <v>0</v>
      </c>
    </row>
    <row r="301" spans="1:9" s="7" customFormat="1" ht="15.75">
      <c r="A301" s="4">
        <v>3233</v>
      </c>
      <c r="B301" s="13" t="s">
        <v>118</v>
      </c>
      <c r="C301" s="5"/>
      <c r="D301" s="5">
        <v>55500</v>
      </c>
      <c r="E301" s="5"/>
      <c r="F301" s="5">
        <v>23000</v>
      </c>
      <c r="G301" s="5">
        <f t="shared" si="20"/>
        <v>41.44144144144144</v>
      </c>
      <c r="H301" s="5"/>
      <c r="I301" s="5"/>
    </row>
    <row r="302" spans="1:9" s="7" customFormat="1" ht="15.75">
      <c r="A302" s="4">
        <v>3235</v>
      </c>
      <c r="B302" s="13" t="s">
        <v>126</v>
      </c>
      <c r="C302" s="5"/>
      <c r="D302" s="5">
        <v>105000</v>
      </c>
      <c r="E302" s="5"/>
      <c r="F302" s="5">
        <v>44000</v>
      </c>
      <c r="G302" s="5">
        <f t="shared" si="20"/>
        <v>41.904761904761905</v>
      </c>
      <c r="H302" s="5"/>
      <c r="I302" s="5">
        <f>H302/F302*100</f>
        <v>0</v>
      </c>
    </row>
    <row r="303" spans="1:9" s="7" customFormat="1" ht="15.75">
      <c r="A303" s="4">
        <v>3235</v>
      </c>
      <c r="B303" s="13" t="s">
        <v>127</v>
      </c>
      <c r="C303" s="5"/>
      <c r="D303" s="5">
        <v>18500</v>
      </c>
      <c r="E303" s="5"/>
      <c r="F303" s="5">
        <v>7700</v>
      </c>
      <c r="G303" s="5">
        <f t="shared" si="20"/>
        <v>41.62162162162162</v>
      </c>
      <c r="H303" s="5"/>
      <c r="I303" s="5"/>
    </row>
    <row r="304" spans="1:9" s="7" customFormat="1" ht="15.75">
      <c r="A304" s="4">
        <v>3237</v>
      </c>
      <c r="B304" s="13" t="s">
        <v>119</v>
      </c>
      <c r="C304" s="5"/>
      <c r="D304" s="5">
        <v>235000</v>
      </c>
      <c r="E304" s="5"/>
      <c r="F304" s="5">
        <v>98000</v>
      </c>
      <c r="G304" s="5">
        <f t="shared" si="20"/>
        <v>41.702127659574465</v>
      </c>
      <c r="H304" s="5"/>
      <c r="I304" s="5">
        <f>H304/F304*100</f>
        <v>0</v>
      </c>
    </row>
    <row r="305" spans="1:9" s="7" customFormat="1" ht="15.75">
      <c r="A305" s="4">
        <v>3237</v>
      </c>
      <c r="B305" s="13" t="s">
        <v>120</v>
      </c>
      <c r="C305" s="5"/>
      <c r="D305" s="5">
        <v>42000</v>
      </c>
      <c r="E305" s="5"/>
      <c r="F305" s="5">
        <v>17500</v>
      </c>
      <c r="G305" s="5">
        <f t="shared" si="20"/>
        <v>41.66666666666667</v>
      </c>
      <c r="H305" s="5"/>
      <c r="I305" s="5"/>
    </row>
    <row r="306" spans="1:9" s="7" customFormat="1" ht="15.75">
      <c r="A306" s="4">
        <v>3239</v>
      </c>
      <c r="B306" s="13" t="s">
        <v>121</v>
      </c>
      <c r="C306" s="5"/>
      <c r="D306" s="5">
        <v>65500</v>
      </c>
      <c r="E306" s="5"/>
      <c r="F306" s="5">
        <v>27000</v>
      </c>
      <c r="G306" s="5">
        <f t="shared" si="20"/>
        <v>41.221374045801525</v>
      </c>
      <c r="H306" s="5"/>
      <c r="I306" s="5">
        <f>H306/F306*100</f>
        <v>0</v>
      </c>
    </row>
    <row r="307" spans="1:9" s="7" customFormat="1" ht="15.75">
      <c r="A307" s="4">
        <v>3239</v>
      </c>
      <c r="B307" s="13" t="s">
        <v>122</v>
      </c>
      <c r="C307" s="5"/>
      <c r="D307" s="5">
        <v>12000</v>
      </c>
      <c r="E307" s="5"/>
      <c r="F307" s="5">
        <v>5000</v>
      </c>
      <c r="G307" s="5">
        <f t="shared" si="20"/>
        <v>41.66666666666667</v>
      </c>
      <c r="H307" s="5"/>
      <c r="I307" s="5"/>
    </row>
    <row r="308" spans="1:9" s="7" customFormat="1" ht="15.75">
      <c r="A308" s="4">
        <v>3293</v>
      </c>
      <c r="B308" s="13" t="s">
        <v>123</v>
      </c>
      <c r="C308" s="5"/>
      <c r="D308" s="5">
        <v>105000</v>
      </c>
      <c r="E308" s="5"/>
      <c r="F308" s="5">
        <v>44000</v>
      </c>
      <c r="G308" s="5">
        <f t="shared" si="20"/>
        <v>41.904761904761905</v>
      </c>
      <c r="H308" s="5"/>
      <c r="I308" s="5">
        <f>H308/F308*100</f>
        <v>0</v>
      </c>
    </row>
    <row r="309" spans="1:9" s="7" customFormat="1" ht="15.75">
      <c r="A309" s="4">
        <v>3293</v>
      </c>
      <c r="B309" s="13" t="s">
        <v>124</v>
      </c>
      <c r="C309" s="5"/>
      <c r="D309" s="5">
        <v>19000</v>
      </c>
      <c r="E309" s="5"/>
      <c r="F309" s="5">
        <v>7700</v>
      </c>
      <c r="G309" s="5">
        <f t="shared" si="20"/>
        <v>40.526315789473685</v>
      </c>
      <c r="H309" s="5"/>
      <c r="I309" s="5"/>
    </row>
    <row r="310" spans="1:9" s="8" customFormat="1" ht="15.75">
      <c r="A310" s="11">
        <v>38</v>
      </c>
      <c r="B310" s="12" t="s">
        <v>29</v>
      </c>
      <c r="C310" s="15">
        <f>SUM(C311:C312)</f>
        <v>0</v>
      </c>
      <c r="D310" s="15">
        <f>SUM(D311:D312)</f>
        <v>233100</v>
      </c>
      <c r="E310" s="15"/>
      <c r="F310" s="15">
        <f>SUM(F311:F312)</f>
        <v>97000</v>
      </c>
      <c r="G310" s="9">
        <f t="shared" si="20"/>
        <v>41.61304161304161</v>
      </c>
      <c r="H310" s="15">
        <f>SUM(H311:H312)</f>
        <v>0</v>
      </c>
      <c r="I310" s="15"/>
    </row>
    <row r="311" spans="1:9" s="7" customFormat="1" ht="15.75">
      <c r="A311" s="4">
        <v>3811</v>
      </c>
      <c r="B311" s="13" t="s">
        <v>135</v>
      </c>
      <c r="C311" s="14"/>
      <c r="D311" s="5"/>
      <c r="E311" s="5"/>
      <c r="F311" s="5"/>
      <c r="G311" s="5"/>
      <c r="H311" s="5"/>
      <c r="I311" s="5"/>
    </row>
    <row r="312" spans="1:9" s="7" customFormat="1" ht="15.75">
      <c r="A312" s="4">
        <v>3811</v>
      </c>
      <c r="B312" s="13" t="s">
        <v>44</v>
      </c>
      <c r="C312" s="14"/>
      <c r="D312" s="5">
        <v>233100</v>
      </c>
      <c r="E312" s="5"/>
      <c r="F312" s="5">
        <v>97000</v>
      </c>
      <c r="G312" s="5">
        <f t="shared" si="20"/>
        <v>41.61304161304161</v>
      </c>
      <c r="H312" s="5"/>
      <c r="I312" s="5"/>
    </row>
    <row r="313" spans="1:9" s="7" customFormat="1" ht="15.75">
      <c r="A313" s="4"/>
      <c r="B313" s="13"/>
      <c r="C313" s="5"/>
      <c r="D313" s="5"/>
      <c r="E313" s="5"/>
      <c r="F313" s="5"/>
      <c r="G313" s="5"/>
      <c r="H313" s="5"/>
      <c r="I313" s="5"/>
    </row>
    <row r="314" spans="1:9" s="7" customFormat="1" ht="15.75">
      <c r="A314" s="4"/>
      <c r="B314" s="12" t="s">
        <v>93</v>
      </c>
      <c r="C314" s="9">
        <f>SUM(C286,C297)</f>
        <v>0</v>
      </c>
      <c r="D314" s="9">
        <f>D310</f>
        <v>233100</v>
      </c>
      <c r="E314" s="9"/>
      <c r="F314" s="9">
        <f>F310</f>
        <v>97000</v>
      </c>
      <c r="G314" s="9">
        <f>F314/D314*100</f>
        <v>41.61304161304161</v>
      </c>
      <c r="H314" s="9">
        <f>SUM(H286,H297)</f>
        <v>0</v>
      </c>
      <c r="I314" s="9">
        <f>H314/F314*100</f>
        <v>0</v>
      </c>
    </row>
    <row r="315" spans="1:9" s="7" customFormat="1" ht="15.75">
      <c r="A315" s="4"/>
      <c r="B315" s="12"/>
      <c r="C315" s="9"/>
      <c r="D315" s="9"/>
      <c r="E315" s="9"/>
      <c r="F315" s="9"/>
      <c r="G315" s="9"/>
      <c r="H315" s="9"/>
      <c r="I315" s="9"/>
    </row>
    <row r="316" spans="1:9" s="8" customFormat="1" ht="15.75">
      <c r="A316" s="11" t="s">
        <v>143</v>
      </c>
      <c r="B316" s="12"/>
      <c r="C316" s="9"/>
      <c r="D316" s="9"/>
      <c r="E316" s="9"/>
      <c r="F316" s="9"/>
      <c r="G316" s="9"/>
      <c r="H316" s="9"/>
      <c r="I316" s="9"/>
    </row>
    <row r="317" spans="1:9" s="7" customFormat="1" ht="15.75">
      <c r="A317" s="11">
        <v>38</v>
      </c>
      <c r="B317" s="12" t="s">
        <v>29</v>
      </c>
      <c r="C317" s="9"/>
      <c r="D317" s="9"/>
      <c r="E317" s="9"/>
      <c r="F317" s="9"/>
      <c r="G317" s="9"/>
      <c r="H317" s="9"/>
      <c r="I317" s="9"/>
    </row>
    <row r="318" spans="1:9" s="7" customFormat="1" ht="15.75">
      <c r="A318" s="4">
        <v>3811</v>
      </c>
      <c r="B318" s="13" t="s">
        <v>144</v>
      </c>
      <c r="C318" s="5">
        <v>0</v>
      </c>
      <c r="D318" s="5">
        <v>0</v>
      </c>
      <c r="E318" s="5"/>
      <c r="F318" s="5">
        <v>0</v>
      </c>
      <c r="G318" s="5"/>
      <c r="H318" s="5">
        <v>0</v>
      </c>
      <c r="I318" s="5"/>
    </row>
    <row r="319" spans="1:9" s="7" customFormat="1" ht="15.75">
      <c r="A319" s="4"/>
      <c r="B319" s="12"/>
      <c r="C319" s="9"/>
      <c r="D319" s="9"/>
      <c r="E319" s="9"/>
      <c r="F319" s="9"/>
      <c r="G319" s="9"/>
      <c r="H319" s="9"/>
      <c r="I319" s="9"/>
    </row>
    <row r="320" spans="1:9" s="7" customFormat="1" ht="15.75">
      <c r="A320" s="4"/>
      <c r="B320" s="12" t="s">
        <v>93</v>
      </c>
      <c r="C320" s="9">
        <f>C318</f>
        <v>0</v>
      </c>
      <c r="D320" s="9">
        <f>D318</f>
        <v>0</v>
      </c>
      <c r="E320" s="9"/>
      <c r="F320" s="9">
        <f>F318</f>
        <v>0</v>
      </c>
      <c r="G320" s="9"/>
      <c r="H320" s="9">
        <f>H318</f>
        <v>0</v>
      </c>
      <c r="I320" s="9"/>
    </row>
    <row r="321" spans="1:9" s="7" customFormat="1" ht="15.75">
      <c r="A321" s="4"/>
      <c r="B321" s="12"/>
      <c r="C321" s="9"/>
      <c r="D321" s="9"/>
      <c r="E321" s="9"/>
      <c r="F321" s="9"/>
      <c r="G321" s="9"/>
      <c r="H321" s="9"/>
      <c r="I321" s="9"/>
    </row>
    <row r="322" spans="1:9" s="8" customFormat="1" ht="15.75">
      <c r="A322" s="11" t="s">
        <v>145</v>
      </c>
      <c r="B322" s="12"/>
      <c r="C322" s="9"/>
      <c r="D322" s="9"/>
      <c r="E322" s="9"/>
      <c r="F322" s="9"/>
      <c r="G322" s="9"/>
      <c r="H322" s="9"/>
      <c r="I322" s="9"/>
    </row>
    <row r="323" spans="1:9" s="7" customFormat="1" ht="15.75">
      <c r="A323" s="11">
        <v>38</v>
      </c>
      <c r="B323" s="12" t="s">
        <v>29</v>
      </c>
      <c r="C323" s="9"/>
      <c r="D323" s="9"/>
      <c r="E323" s="9"/>
      <c r="F323" s="9"/>
      <c r="G323" s="9"/>
      <c r="H323" s="9"/>
      <c r="I323" s="9"/>
    </row>
    <row r="324" spans="1:9" s="7" customFormat="1" ht="15.75">
      <c r="A324" s="4">
        <v>3811</v>
      </c>
      <c r="B324" s="13" t="s">
        <v>144</v>
      </c>
      <c r="C324" s="5">
        <v>0</v>
      </c>
      <c r="D324" s="5">
        <v>0</v>
      </c>
      <c r="E324" s="5"/>
      <c r="F324" s="5">
        <v>0</v>
      </c>
      <c r="G324" s="5"/>
      <c r="H324" s="5">
        <v>0</v>
      </c>
      <c r="I324" s="5"/>
    </row>
    <row r="325" spans="1:9" s="7" customFormat="1" ht="15.75">
      <c r="A325" s="4"/>
      <c r="B325" s="12"/>
      <c r="C325" s="9"/>
      <c r="D325" s="9"/>
      <c r="E325" s="9"/>
      <c r="F325" s="9"/>
      <c r="G325" s="9"/>
      <c r="H325" s="9"/>
      <c r="I325" s="9"/>
    </row>
    <row r="326" spans="1:9" s="7" customFormat="1" ht="15.75">
      <c r="A326" s="4"/>
      <c r="B326" s="12" t="s">
        <v>93</v>
      </c>
      <c r="C326" s="9">
        <f>C324</f>
        <v>0</v>
      </c>
      <c r="D326" s="9">
        <f>D324</f>
        <v>0</v>
      </c>
      <c r="E326" s="9"/>
      <c r="F326" s="9">
        <f>F324</f>
        <v>0</v>
      </c>
      <c r="G326" s="9"/>
      <c r="H326" s="9">
        <f>H324</f>
        <v>0</v>
      </c>
      <c r="I326" s="9"/>
    </row>
    <row r="327" spans="1:9" s="7" customFormat="1" ht="15.75">
      <c r="A327" s="4"/>
      <c r="B327" s="12"/>
      <c r="C327" s="9"/>
      <c r="D327" s="9"/>
      <c r="E327" s="9"/>
      <c r="F327" s="9"/>
      <c r="G327" s="9"/>
      <c r="H327" s="9"/>
      <c r="I327" s="9"/>
    </row>
    <row r="328" spans="1:9" s="7" customFormat="1" ht="15.75">
      <c r="A328" s="11" t="s">
        <v>146</v>
      </c>
      <c r="B328" s="12"/>
      <c r="C328" s="15"/>
      <c r="D328" s="5"/>
      <c r="E328" s="5"/>
      <c r="F328" s="5"/>
      <c r="G328" s="5"/>
      <c r="H328" s="5"/>
      <c r="I328" s="5"/>
    </row>
    <row r="329" spans="1:9" s="7" customFormat="1" ht="15.75">
      <c r="A329" s="11">
        <v>32</v>
      </c>
      <c r="B329" s="12" t="s">
        <v>3</v>
      </c>
      <c r="C329" s="15">
        <f>SUM(C330:C334)</f>
        <v>0</v>
      </c>
      <c r="D329" s="15">
        <f>SUM(D330:D334)</f>
        <v>50000</v>
      </c>
      <c r="E329" s="15"/>
      <c r="F329" s="15">
        <f>SUM(F330:F334)</f>
        <v>50000</v>
      </c>
      <c r="G329" s="15">
        <f aca="true" t="shared" si="21" ref="G329:G334">F329/D329*100</f>
        <v>100</v>
      </c>
      <c r="H329" s="15">
        <f>SUM(H330:H334)</f>
        <v>50000</v>
      </c>
      <c r="I329" s="15">
        <f aca="true" t="shared" si="22" ref="I329:I334">H329/F329*100</f>
        <v>100</v>
      </c>
    </row>
    <row r="330" spans="1:9" s="7" customFormat="1" ht="15.75">
      <c r="A330" s="4">
        <v>3211</v>
      </c>
      <c r="B330" s="13" t="s">
        <v>4</v>
      </c>
      <c r="C330" s="5"/>
      <c r="D330" s="5">
        <v>25000</v>
      </c>
      <c r="E330" s="5"/>
      <c r="F330" s="5">
        <v>25000</v>
      </c>
      <c r="G330" s="5">
        <f t="shared" si="21"/>
        <v>100</v>
      </c>
      <c r="H330" s="5">
        <v>25000</v>
      </c>
      <c r="I330" s="5">
        <f t="shared" si="22"/>
        <v>100</v>
      </c>
    </row>
    <row r="331" spans="1:9" s="7" customFormat="1" ht="15.75">
      <c r="A331" s="4">
        <v>3235</v>
      </c>
      <c r="B331" s="13" t="s">
        <v>25</v>
      </c>
      <c r="C331" s="5"/>
      <c r="D331" s="5">
        <v>5000</v>
      </c>
      <c r="E331" s="5"/>
      <c r="F331" s="5">
        <v>5000</v>
      </c>
      <c r="G331" s="5">
        <f t="shared" si="21"/>
        <v>100</v>
      </c>
      <c r="H331" s="5">
        <v>5000</v>
      </c>
      <c r="I331" s="5">
        <f t="shared" si="22"/>
        <v>100</v>
      </c>
    </row>
    <row r="332" spans="1:9" s="7" customFormat="1" ht="15.75">
      <c r="A332" s="4">
        <v>3239</v>
      </c>
      <c r="B332" s="13" t="s">
        <v>24</v>
      </c>
      <c r="C332" s="5"/>
      <c r="D332" s="5">
        <v>5000</v>
      </c>
      <c r="E332" s="5"/>
      <c r="F332" s="5">
        <v>5000</v>
      </c>
      <c r="G332" s="5">
        <f t="shared" si="21"/>
        <v>100</v>
      </c>
      <c r="H332" s="5">
        <v>5000</v>
      </c>
      <c r="I332" s="5">
        <f t="shared" si="22"/>
        <v>100</v>
      </c>
    </row>
    <row r="333" spans="1:9" s="7" customFormat="1" ht="15.75">
      <c r="A333" s="4">
        <v>3241</v>
      </c>
      <c r="B333" s="13" t="s">
        <v>47</v>
      </c>
      <c r="C333" s="5"/>
      <c r="D333" s="5">
        <v>10000</v>
      </c>
      <c r="E333" s="5"/>
      <c r="F333" s="5">
        <v>10000</v>
      </c>
      <c r="G333" s="5">
        <f t="shared" si="21"/>
        <v>100</v>
      </c>
      <c r="H333" s="5">
        <v>10000</v>
      </c>
      <c r="I333" s="5">
        <f t="shared" si="22"/>
        <v>100</v>
      </c>
    </row>
    <row r="334" spans="1:9" s="7" customFormat="1" ht="15.75">
      <c r="A334" s="4">
        <v>3293</v>
      </c>
      <c r="B334" s="13" t="s">
        <v>14</v>
      </c>
      <c r="C334" s="5"/>
      <c r="D334" s="5">
        <v>5000</v>
      </c>
      <c r="E334" s="5"/>
      <c r="F334" s="5">
        <v>5000</v>
      </c>
      <c r="G334" s="5">
        <f t="shared" si="21"/>
        <v>100</v>
      </c>
      <c r="H334" s="5">
        <v>5000</v>
      </c>
      <c r="I334" s="5">
        <f t="shared" si="22"/>
        <v>100</v>
      </c>
    </row>
    <row r="335" spans="1:9" s="7" customFormat="1" ht="15.75">
      <c r="A335" s="4"/>
      <c r="B335" s="12"/>
      <c r="C335" s="15"/>
      <c r="D335" s="5"/>
      <c r="E335" s="5"/>
      <c r="F335" s="5"/>
      <c r="G335" s="5"/>
      <c r="H335" s="5"/>
      <c r="I335" s="5"/>
    </row>
    <row r="336" spans="1:9" s="7" customFormat="1" ht="15.75">
      <c r="A336" s="4"/>
      <c r="B336" s="12" t="s">
        <v>147</v>
      </c>
      <c r="C336" s="15">
        <f>C329</f>
        <v>0</v>
      </c>
      <c r="D336" s="15">
        <f>D329</f>
        <v>50000</v>
      </c>
      <c r="E336" s="15"/>
      <c r="F336" s="15">
        <f>F329</f>
        <v>50000</v>
      </c>
      <c r="G336" s="15">
        <f>F336/D336*100</f>
        <v>100</v>
      </c>
      <c r="H336" s="15">
        <f>H329</f>
        <v>50000</v>
      </c>
      <c r="I336" s="15">
        <f>H336/F336*100</f>
        <v>100</v>
      </c>
    </row>
    <row r="337" spans="1:9" s="7" customFormat="1" ht="15.75">
      <c r="A337" s="4"/>
      <c r="B337" s="12"/>
      <c r="C337" s="15"/>
      <c r="D337" s="15"/>
      <c r="E337" s="15"/>
      <c r="F337" s="15"/>
      <c r="G337" s="15"/>
      <c r="H337" s="15"/>
      <c r="I337" s="15"/>
    </row>
    <row r="338" spans="1:9" s="7" customFormat="1" ht="15.75">
      <c r="A338" s="19" t="s">
        <v>23</v>
      </c>
      <c r="B338" s="20"/>
      <c r="C338" s="21">
        <f>SUM(C54,C60,C71,C80,C91,C97,C107,C113,C124,C133,C142,C151,C158,C165,C172,C179,C186,C192,C200,C226,C257,C283,C314,C320,C326,C336)</f>
        <v>105317082</v>
      </c>
      <c r="D338" s="21">
        <f>SUM(D54,D60,D71,D80,D91,D97,D107,D113,D124,D133,D142,D151,D158,D165,D172,D179,D186,D192,D200,D226,D257,D283,D314,D320,D326,D336)</f>
        <v>77297081</v>
      </c>
      <c r="E338" s="21">
        <f>D338/C338*100</f>
        <v>73.39462842314603</v>
      </c>
      <c r="F338" s="21">
        <f>SUM(F54,F60,F71,F80,F91,F97,F107,F113,F124,F133,F142,F151,F158,F165,F172,F179,F186,F192,F200,F226,F257,F283,F314,F320,F326,F336)</f>
        <v>101145684</v>
      </c>
      <c r="G338" s="21">
        <f>F338/D338*100</f>
        <v>130.85317413215125</v>
      </c>
      <c r="H338" s="21">
        <f>SUM(H54,H60,H71,H80,H91,H97,H107,H113,H124,H133,H142,H151,H158,H165,H172,H179,H186,H192,H200,H226,H257,H283,H314,H320,H326,H336)</f>
        <v>114605413</v>
      </c>
      <c r="I338" s="21">
        <f>H338/F338*100</f>
        <v>113.30726973975477</v>
      </c>
    </row>
    <row r="339" spans="2:9" s="46" customFormat="1" ht="15.75">
      <c r="B339" s="7"/>
      <c r="D339" s="47"/>
      <c r="E339" s="47"/>
      <c r="F339" s="47"/>
      <c r="G339" s="47"/>
      <c r="H339" s="47"/>
      <c r="I339" s="47"/>
    </row>
    <row r="340" spans="1:9" s="46" customFormat="1" ht="15.75">
      <c r="A340" s="46" t="s">
        <v>138</v>
      </c>
      <c r="B340" s="7"/>
      <c r="D340" s="47"/>
      <c r="E340" s="47"/>
      <c r="F340" s="47"/>
      <c r="G340" s="47"/>
      <c r="H340" s="47"/>
      <c r="I340" s="47"/>
    </row>
    <row r="341" spans="1:9" s="46" customFormat="1" ht="15.75">
      <c r="A341" s="46">
        <v>31</v>
      </c>
      <c r="B341" s="7"/>
      <c r="C341" s="47">
        <f>SUM(C23,C205,C207,C209,C211,C213,C262,C264,C266,C268,C270)</f>
        <v>2482000</v>
      </c>
      <c r="D341" s="47">
        <f>SUM(D23,D205,D207,D209,D211,D213,D262,D264,D266,D268,D270)</f>
        <v>3277000</v>
      </c>
      <c r="E341" s="47"/>
      <c r="F341" s="47">
        <f>SUM(F23,F205,F207,F209,F211,F213,F262,F264,F266,F268,F270)</f>
        <v>3283300</v>
      </c>
      <c r="G341" s="47"/>
      <c r="H341" s="47">
        <f>SUM(H23,H205,H207,H209,H211,H213,H262,H264,H266,H268,H270)</f>
        <v>3276900</v>
      </c>
      <c r="I341" s="47"/>
    </row>
    <row r="342" spans="1:9" s="46" customFormat="1" ht="15.75">
      <c r="A342" s="46">
        <v>32</v>
      </c>
      <c r="B342" s="7"/>
      <c r="C342" s="47">
        <f>SUM(C29,C71,C80,C91,C107,C113,C216,C218,C220,C222,C224,C273,C275,C277,C279,C281)</f>
        <v>1662500</v>
      </c>
      <c r="D342" s="47">
        <f>SUM(D29,D71,D80,D91,D107,D113,D216,D218,D220,D222,D224,D273,D275,D277,D279,D281,D336)</f>
        <v>1838300</v>
      </c>
      <c r="E342" s="47"/>
      <c r="F342" s="47">
        <f>SUM(F29,F71,F80,F91,F107,F113,F216,F218,F220,F222,F224,F273,F275,F277,F279,F281,F336)</f>
        <v>1013200</v>
      </c>
      <c r="G342" s="47"/>
      <c r="H342" s="47">
        <f>SUM(H29,H71,H80,H91,H107,H113,H216,H218,H220,H222,H224,H273,H275,H277,H279,H281,H336)</f>
        <v>1127700</v>
      </c>
      <c r="I342" s="47"/>
    </row>
    <row r="343" spans="1:9" s="46" customFormat="1" ht="15.75">
      <c r="A343" s="46">
        <v>34</v>
      </c>
      <c r="B343" s="7"/>
      <c r="C343" s="47">
        <f>C47</f>
        <v>5500</v>
      </c>
      <c r="D343" s="47">
        <f>D47</f>
        <v>5500</v>
      </c>
      <c r="E343" s="47"/>
      <c r="F343" s="47">
        <f>F47</f>
        <v>6000</v>
      </c>
      <c r="G343" s="47"/>
      <c r="H343" s="47">
        <f>H47</f>
        <v>6000</v>
      </c>
      <c r="I343" s="47"/>
    </row>
    <row r="344" spans="1:9" s="46" customFormat="1" ht="15.75">
      <c r="A344" s="46">
        <v>4</v>
      </c>
      <c r="B344" s="7"/>
      <c r="C344" s="47">
        <f>SUM(C50,C200)</f>
        <v>30000</v>
      </c>
      <c r="D344" s="47">
        <f>SUM(D50,D200)</f>
        <v>101000</v>
      </c>
      <c r="E344" s="47"/>
      <c r="F344" s="47">
        <f>SUM(F50,F200)</f>
        <v>47000</v>
      </c>
      <c r="G344" s="47"/>
      <c r="H344" s="47">
        <f>SUM(H50,H200)</f>
        <v>49000</v>
      </c>
      <c r="I344" s="47"/>
    </row>
    <row r="345" spans="1:9" s="46" customFormat="1" ht="15.75">
      <c r="A345" s="46">
        <v>38</v>
      </c>
      <c r="B345" s="7"/>
      <c r="C345" s="47">
        <f>SUM(C130,C131,C139,C140,C148,C149,C156,C163,C170,C177,C184,C255,C312,C318,C324)</f>
        <v>4175000</v>
      </c>
      <c r="D345" s="47">
        <f>SUM(D130,D131,D139,D140,D148,D149,D156,D163,D170,D177,D184,D255,D312,D318,D324)</f>
        <v>2733200</v>
      </c>
      <c r="E345" s="47"/>
      <c r="F345" s="47">
        <f>SUM(F130,F131,F139,F140,F148,F149,F156,F163,F170,F177,F184,F255,F312,F318,F324)</f>
        <v>4512950</v>
      </c>
      <c r="G345" s="47"/>
      <c r="H345" s="47">
        <f>SUM(H130,H131,H139,H140,H148,H149,H156,H163,H170,H177,H184,H255,H312,H318,H324)</f>
        <v>5036018</v>
      </c>
      <c r="I345" s="47"/>
    </row>
    <row r="346" spans="2:9" s="46" customFormat="1" ht="15.75">
      <c r="B346" s="7"/>
      <c r="D346" s="47"/>
      <c r="E346" s="47"/>
      <c r="F346" s="47"/>
      <c r="G346" s="47"/>
      <c r="H346" s="47"/>
      <c r="I346" s="47"/>
    </row>
    <row r="347" spans="1:9" s="46" customFormat="1" ht="15.75">
      <c r="A347" s="46" t="s">
        <v>139</v>
      </c>
      <c r="B347" s="7"/>
      <c r="D347" s="47"/>
      <c r="E347" s="47"/>
      <c r="F347" s="47"/>
      <c r="G347" s="47"/>
      <c r="H347" s="47"/>
      <c r="I347" s="47"/>
    </row>
    <row r="348" spans="1:9" s="46" customFormat="1" ht="15.75">
      <c r="A348" s="46">
        <v>38</v>
      </c>
      <c r="C348" s="47">
        <f>SUM(C60,C192)</f>
        <v>65479082</v>
      </c>
      <c r="D348" s="47">
        <f>SUM(D60,D192)</f>
        <v>42935919</v>
      </c>
      <c r="E348" s="47"/>
      <c r="F348" s="47">
        <f>SUM(F60,F192)</f>
        <v>51719734</v>
      </c>
      <c r="G348" s="47"/>
      <c r="H348" s="47">
        <f>SUM(H60,H192)</f>
        <v>54076795</v>
      </c>
      <c r="I348" s="47"/>
    </row>
    <row r="349" spans="4:9" s="46" customFormat="1" ht="15.75">
      <c r="D349" s="47"/>
      <c r="E349" s="47"/>
      <c r="F349" s="47"/>
      <c r="G349" s="47"/>
      <c r="H349" s="47"/>
      <c r="I349" s="47"/>
    </row>
    <row r="350" spans="1:9" s="46" customFormat="1" ht="15.75">
      <c r="A350" s="46" t="s">
        <v>140</v>
      </c>
      <c r="D350" s="47"/>
      <c r="E350" s="47"/>
      <c r="F350" s="47"/>
      <c r="G350" s="47"/>
      <c r="H350" s="47"/>
      <c r="I350" s="47"/>
    </row>
    <row r="351" spans="1:9" s="46" customFormat="1" ht="15.75">
      <c r="A351" s="46">
        <v>32</v>
      </c>
      <c r="C351" s="47">
        <f>SUM(C97)</f>
        <v>480000</v>
      </c>
      <c r="D351" s="47">
        <f>SUM(D97)</f>
        <v>240000</v>
      </c>
      <c r="E351" s="47"/>
      <c r="F351" s="47">
        <f>SUM(F97)</f>
        <v>0</v>
      </c>
      <c r="G351" s="47"/>
      <c r="H351" s="47">
        <f>SUM(H97)</f>
        <v>0</v>
      </c>
      <c r="I351" s="47"/>
    </row>
    <row r="352" spans="1:9" s="46" customFormat="1" ht="15.75">
      <c r="A352" s="46">
        <v>38</v>
      </c>
      <c r="C352" s="47">
        <f>SUM(C128:C129,C137:C138,C146:C147,C155,C162,C169,C176,C183)</f>
        <v>30853000</v>
      </c>
      <c r="D352" s="47">
        <f>SUM(D128:D129,D137:D138,D146:D147,D155,D162,D169,D176,D183)</f>
        <v>26016162</v>
      </c>
      <c r="E352" s="47"/>
      <c r="F352" s="47">
        <f>SUM(F128:F129,F137:F138,F146:F147,F155,F162,F169,F176,F183)</f>
        <v>40563500</v>
      </c>
      <c r="G352" s="47"/>
      <c r="H352" s="47">
        <f>SUM(H128:H129,H137:H138,H146:H147,H155,H162,H169,H176,H183)</f>
        <v>51033000</v>
      </c>
      <c r="I352" s="47"/>
    </row>
    <row r="353" spans="4:9" s="46" customFormat="1" ht="15.75">
      <c r="D353" s="47"/>
      <c r="E353" s="47"/>
      <c r="F353" s="47"/>
      <c r="G353" s="47"/>
      <c r="H353" s="47"/>
      <c r="I353" s="47"/>
    </row>
    <row r="354" spans="1:9" s="46" customFormat="1" ht="15.75">
      <c r="A354" s="46" t="s">
        <v>141</v>
      </c>
      <c r="D354" s="47"/>
      <c r="E354" s="47"/>
      <c r="F354" s="47"/>
      <c r="G354" s="47"/>
      <c r="H354" s="47"/>
      <c r="I354" s="47"/>
    </row>
    <row r="355" spans="1:9" s="46" customFormat="1" ht="15.75">
      <c r="A355" s="46">
        <v>32</v>
      </c>
      <c r="C355" s="47">
        <f>C124</f>
        <v>150000</v>
      </c>
      <c r="D355" s="47">
        <f>D124</f>
        <v>150000</v>
      </c>
      <c r="E355" s="47"/>
      <c r="F355" s="47">
        <f>F124</f>
        <v>0</v>
      </c>
      <c r="G355" s="47"/>
      <c r="H355" s="47">
        <f>H124</f>
        <v>0</v>
      </c>
      <c r="I355" s="47"/>
    </row>
    <row r="357" ht="15.75">
      <c r="A357" t="s">
        <v>130</v>
      </c>
    </row>
    <row r="358" spans="1:8" ht="15.75">
      <c r="A358">
        <v>31</v>
      </c>
      <c r="C358" s="29">
        <f>SUM(C204,C206,C208,C210,C212,C261,C263,C265,C267,C269)</f>
        <v>0</v>
      </c>
      <c r="D358" s="29">
        <f>SUM(D204,D206,D208,D210,D212,D261,D263,D265,D267,D269)</f>
        <v>0</v>
      </c>
      <c r="F358" s="29">
        <f>SUM(F204,F206,F208,F210,F212,F261,F263,F265,F267,F269)</f>
        <v>0</v>
      </c>
      <c r="H358" s="29">
        <f>SUM(H204,H206,H208,H210,H212,H261,H263,H265,H267,H269)</f>
        <v>0</v>
      </c>
    </row>
    <row r="359" spans="1:8" ht="15.75">
      <c r="A359">
        <v>32</v>
      </c>
      <c r="C359" s="29">
        <f>SUM(C215,C217,C219,C221,C223,C272,C274,C276,C278,C280)</f>
        <v>0</v>
      </c>
      <c r="D359" s="29">
        <f>SUM(D215,D217,D219,D221,D223,D272,D274,D276,D278,D280)</f>
        <v>0</v>
      </c>
      <c r="F359" s="29">
        <f>SUM(F215,F217,F219,F221,F223,F272,F274,F276,F278,F280)</f>
        <v>0</v>
      </c>
      <c r="H359" s="29">
        <f>SUM(H215,H217,H219,H221,H223,H272,H274,H276,H278,H280)</f>
        <v>0</v>
      </c>
    </row>
    <row r="360" spans="1:8" ht="15.75">
      <c r="A360">
        <v>38</v>
      </c>
      <c r="C360" s="29">
        <f>SUM(C254,C311)</f>
        <v>0</v>
      </c>
      <c r="D360" s="29">
        <f>SUM(D254,D311)</f>
        <v>0</v>
      </c>
      <c r="F360" s="29">
        <f>SUM(F254,F311)</f>
        <v>0</v>
      </c>
      <c r="H360" s="29">
        <f>SUM(H254,H311)</f>
        <v>0</v>
      </c>
    </row>
    <row r="362" spans="1:8" ht="15.75">
      <c r="A362" t="s">
        <v>142</v>
      </c>
      <c r="C362" s="29">
        <f>SUM(C341:C360)</f>
        <v>105317082</v>
      </c>
      <c r="D362" s="29">
        <f>SUM(D341:D360)</f>
        <v>77297081</v>
      </c>
      <c r="F362" s="29">
        <f>SUM(F341:F360)</f>
        <v>101145684</v>
      </c>
      <c r="H362" s="29">
        <f>SUM(H341:H360)</f>
        <v>114605413</v>
      </c>
    </row>
  </sheetData>
  <sheetProtection/>
  <mergeCells count="13">
    <mergeCell ref="A1:B1"/>
    <mergeCell ref="A4:B4"/>
    <mergeCell ref="A20:B20"/>
    <mergeCell ref="A22:B22"/>
    <mergeCell ref="A56:I56"/>
    <mergeCell ref="A126:I126"/>
    <mergeCell ref="A181:I181"/>
    <mergeCell ref="A135:I135"/>
    <mergeCell ref="A144:I144"/>
    <mergeCell ref="A153:I153"/>
    <mergeCell ref="A160:I160"/>
    <mergeCell ref="A167:I167"/>
    <mergeCell ref="A174:I174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korisnik027</dc:creator>
  <cp:keywords/>
  <dc:description/>
  <cp:lastModifiedBy>uzoprac</cp:lastModifiedBy>
  <cp:lastPrinted>2012-11-19T16:15:59Z</cp:lastPrinted>
  <dcterms:created xsi:type="dcterms:W3CDTF">2002-07-09T12:00:20Z</dcterms:created>
  <dcterms:modified xsi:type="dcterms:W3CDTF">2012-11-19T16:16:01Z</dcterms:modified>
  <cp:category/>
  <cp:version/>
  <cp:contentType/>
  <cp:contentStatus/>
</cp:coreProperties>
</file>